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8220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<sst xmlns="http://schemas.openxmlformats.org/spreadsheetml/2006/main" count="249" uniqueCount="125">
  <si>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</si>
  <si>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</si>
  <si>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</si>
  <si>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</si>
  <si>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</si>
  <si>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</si>
  <si>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</si>
  <si>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</si>
  <si>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</si>
  <si>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</si>
  <si>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</si>
  <si>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</si>
  <si>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</si>
  <si>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</si>
  <si>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</si>
  <si>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</si>
  <si>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</si>
  <si>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</si>
  <si>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</si>
  <si>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</si>
  <si>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</si>
  <si>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</si>
  <si>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</si>
  <si>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</si>
  <si>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</si>
  <si>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</si>
  <si>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</si>
  <si>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</si>
  <si>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</si>
  <si>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</si>
  <si>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</si>
  <si>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</si>
  <si>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</si>
  <si>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</si>
  <si>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</si>
  <si>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Projekcija plana
za 2021.</t>
  </si>
  <si>
    <t>Projekcija plana 
za 2022.</t>
  </si>
  <si>
    <t>Ukupno prihodi i primici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</si>
  <si>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</si>
  <si>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</si>
  <si>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</si>
  <si>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</si>
  <si>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</si>
  <si>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</si>
  <si>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</si>
  <si>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</si>
  <si>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</si>
  <si>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ZA 2020. (četvrta razina računskog plana)</t>
  </si>
  <si>
    <t>PRIJEDLOG PLANA ZA 2021. (druga razina računskog plana)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</si>
  <si>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</si>
  <si>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</si>
  <si>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</si>
  <si>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</si>
  <si>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</si>
  <si>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</si>
  <si>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</si>
  <si>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</si>
  <si>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</si>
  <si>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</si>
  <si>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</si>
  <si>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</si>
  <si>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2021. (druga razina računskog plana)</t>
  </si>
  <si>
    <t>2022. (druga razina računskog plana)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</si>
  <si>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</si>
  <si>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</si>
  <si>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</si>
  <si>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</si>
  <si>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</si>
  <si>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</si>
  <si>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</si>
  <si>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</si>
  <si>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</si>
  <si>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</si>
  <si>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</si>
  <si>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</si>
  <si>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</si>
  <si>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</si>
  <si>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</si>
  <si>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</si>
  <si>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</si>
  <si>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</si>
  <si>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</si>
  <si>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</si>
  <si>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</si>
  <si>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</si>
  <si>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</si>
  <si>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</si>
  <si>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</si>
  <si>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</si>
  <si>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</si>
  <si>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</si>
  <si>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</si>
  <si>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</si>
  <si>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</si>
  <si>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</si>
  <si>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</si>
  <si>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</si>
  <si>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Postrojenja i oprema</t>
  </si>
  <si>
    <t>Uredska oprema i namještaj</t>
  </si>
  <si>
    <t>Komunikacijska oprema</t>
  </si>
  <si>
    <t xml:space="preserve">Oprema za održavanje i zaštitu </t>
  </si>
  <si>
    <t>Instrumenti,uređaji i strojevi</t>
  </si>
  <si>
    <t>Uređaji,strojevi i oprema za ostale namjene</t>
  </si>
  <si>
    <t>Knjige, umjetnička djela i izložbene vrijednosti</t>
  </si>
  <si>
    <t>Knjige u školskoj knjižnici</t>
  </si>
  <si>
    <t>Ulaganja u računalne programe</t>
  </si>
  <si>
    <t>Stručno usavršavanje</t>
  </si>
  <si>
    <t>Naknade troškova osobama koje nisu zaposlenici</t>
  </si>
  <si>
    <t>Ostali nespomenuti rashodi-Školski programi i aktivnosti</t>
  </si>
  <si>
    <t>Reprezentacija</t>
  </si>
  <si>
    <t>Pristojbe i naknade</t>
  </si>
  <si>
    <t>GIMNAZIJA JOSIPA SLAVENSKOG ČAKOVEC</t>
  </si>
  <si>
    <t>REDOVNI PROGRAM</t>
  </si>
  <si>
    <t>OPĆE SRED.OBRAZOVANJE</t>
  </si>
  <si>
    <t>OPĆE SREDNJE OBRAZOVANJE</t>
  </si>
  <si>
    <t>OSTALI PROGRAMI OBRAZOVANJA</t>
  </si>
  <si>
    <t xml:space="preserve">Centar izvrsnosti, Erasmus *, Dodatna ulaganja na imovini i opremanju </t>
  </si>
  <si>
    <t>Dodatna ulaganja na imovini</t>
  </si>
  <si>
    <t xml:space="preserve">Dodatna ulaganja na imovini </t>
  </si>
  <si>
    <t>Naknade troškova osobama izvan radnog odnosa</t>
  </si>
  <si>
    <t>Ostali nespomenuti rashodi poslovanja</t>
  </si>
  <si>
    <t xml:space="preserve">PLAN RASHODA I IZDATAKA </t>
  </si>
  <si>
    <t xml:space="preserve">PLAN PRIHODA I PRIMITAKA </t>
  </si>
  <si>
    <t xml:space="preserve"> FINANCIJSKI PLAN Gimnazije Josipa Slavenskog Čakovec ZA 2020.  I                                                                                                                                                PROJEKCIJA PLANA ZA  2021. I 2022.  GODINU </t>
  </si>
  <si>
    <t>Plan 
za 2020.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</si>
</sst>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"/>
    <numFmt numFmtId="179" formatCode="#,##0\ _k_n"/>
    <numFmt numFmtId="180" formatCode="#,##0.00\ &quot;kn&quot;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7" fillId="34" borderId="7" applyNumberFormat="0" applyAlignment="0" applyProtection="0"/>
    <xf numFmtId="0" fontId="53" fillId="42" borderId="8" applyNumberFormat="0" applyAlignment="0" applyProtection="0"/>
    <xf numFmtId="0" fontId="15" fillId="0" borderId="9" applyNumberFormat="0" applyFill="0" applyAlignment="0" applyProtection="0"/>
    <xf numFmtId="0" fontId="5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0" fontId="51" fillId="0" borderId="0">
      <alignment/>
      <protection/>
    </xf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2" fillId="0" borderId="41" xfId="0" applyNumberFormat="1" applyFont="1" applyBorder="1" applyAlignment="1">
      <alignment wrapText="1"/>
    </xf>
    <xf numFmtId="0" fontId="26" fillId="34" borderId="42" xfId="0" applyNumberFormat="1" applyFont="1" applyFill="1" applyBorder="1" applyAlignment="1" applyProtection="1">
      <alignment horizontal="center" vertical="center" wrapText="1"/>
      <protection/>
    </xf>
    <xf numFmtId="4" fontId="22" fillId="0" borderId="43" xfId="0" applyNumberFormat="1" applyFont="1" applyBorder="1" applyAlignment="1">
      <alignment/>
    </xf>
    <xf numFmtId="4" fontId="22" fillId="0" borderId="44" xfId="0" applyNumberFormat="1" applyFont="1" applyBorder="1" applyAlignment="1">
      <alignment/>
    </xf>
    <xf numFmtId="4" fontId="22" fillId="0" borderId="45" xfId="0" applyNumberFormat="1" applyFont="1" applyBorder="1" applyAlignment="1">
      <alignment/>
    </xf>
    <xf numFmtId="4" fontId="25" fillId="0" borderId="46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22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3" fontId="21" fillId="0" borderId="49" xfId="0" applyNumberFormat="1" applyFont="1" applyBorder="1" applyAlignment="1">
      <alignment horizontal="right" vertical="center" wrapText="1"/>
    </xf>
    <xf numFmtId="1" fontId="22" fillId="0" borderId="31" xfId="0" applyNumberFormat="1" applyFont="1" applyBorder="1" applyAlignment="1">
      <alignment horizontal="left" vertical="justify" wrapText="1"/>
    </xf>
    <xf numFmtId="3" fontId="25" fillId="0" borderId="5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51" xfId="0" applyNumberFormat="1" applyFont="1" applyFill="1" applyBorder="1" applyAlignment="1" applyProtection="1">
      <alignment/>
      <protection/>
    </xf>
    <xf numFmtId="4" fontId="25" fillId="0" borderId="52" xfId="0" applyNumberFormat="1" applyFont="1" applyFill="1" applyBorder="1" applyAlignment="1" applyProtection="1">
      <alignment/>
      <protection/>
    </xf>
    <xf numFmtId="178" fontId="25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1" fontId="22" fillId="0" borderId="26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right" wrapText="1"/>
    </xf>
    <xf numFmtId="3" fontId="21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 wrapText="1"/>
    </xf>
    <xf numFmtId="3" fontId="21" fillId="0" borderId="48" xfId="0" applyNumberFormat="1" applyFont="1" applyBorder="1" applyAlignment="1">
      <alignment horizontal="right" wrapText="1"/>
    </xf>
    <xf numFmtId="4" fontId="22" fillId="0" borderId="53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3" fontId="21" fillId="0" borderId="47" xfId="0" applyNumberFormat="1" applyFont="1" applyBorder="1" applyAlignment="1">
      <alignment horizontal="right" wrapText="1"/>
    </xf>
    <xf numFmtId="0" fontId="40" fillId="0" borderId="51" xfId="0" applyNumberFormat="1" applyFont="1" applyFill="1" applyBorder="1" applyAlignment="1" applyProtection="1">
      <alignment horizontal="center"/>
      <protection/>
    </xf>
    <xf numFmtId="0" fontId="40" fillId="0" borderId="51" xfId="0" applyNumberFormat="1" applyFont="1" applyFill="1" applyBorder="1" applyAlignment="1" applyProtection="1">
      <alignment horizontal="center" vertical="center"/>
      <protection/>
    </xf>
    <xf numFmtId="0" fontId="40" fillId="34" borderId="20" xfId="0" applyNumberFormat="1" applyFont="1" applyFill="1" applyBorder="1" applyAlignment="1" applyProtection="1">
      <alignment horizontal="center" vertical="center" wrapText="1"/>
      <protection/>
    </xf>
    <xf numFmtId="0" fontId="40" fillId="34" borderId="18" xfId="0" applyNumberFormat="1" applyFont="1" applyFill="1" applyBorder="1" applyAlignment="1" applyProtection="1">
      <alignment horizontal="center" vertical="center" wrapText="1"/>
      <protection/>
    </xf>
    <xf numFmtId="0" fontId="40" fillId="0" borderId="55" xfId="0" applyNumberFormat="1" applyFont="1" applyFill="1" applyBorder="1" applyAlignment="1" applyProtection="1">
      <alignment horizontal="center"/>
      <protection/>
    </xf>
    <xf numFmtId="0" fontId="41" fillId="0" borderId="55" xfId="0" applyNumberFormat="1" applyFont="1" applyFill="1" applyBorder="1" applyAlignment="1" applyProtection="1">
      <alignment wrapText="1"/>
      <protection/>
    </xf>
    <xf numFmtId="0" fontId="41" fillId="0" borderId="55" xfId="0" applyNumberFormat="1" applyFont="1" applyFill="1" applyBorder="1" applyAlignment="1" applyProtection="1">
      <alignment/>
      <protection/>
    </xf>
    <xf numFmtId="0" fontId="40" fillId="8" borderId="50" xfId="0" applyNumberFormat="1" applyFont="1" applyFill="1" applyBorder="1" applyAlignment="1" applyProtection="1">
      <alignment horizontal="center"/>
      <protection/>
    </xf>
    <xf numFmtId="0" fontId="42" fillId="8" borderId="50" xfId="0" applyNumberFormat="1" applyFont="1" applyFill="1" applyBorder="1" applyAlignment="1" applyProtection="1">
      <alignment wrapText="1"/>
      <protection/>
    </xf>
    <xf numFmtId="3" fontId="40" fillId="8" borderId="50" xfId="0" applyNumberFormat="1" applyFont="1" applyFill="1" applyBorder="1" applyAlignment="1" applyProtection="1">
      <alignment/>
      <protection/>
    </xf>
    <xf numFmtId="0" fontId="40" fillId="8" borderId="50" xfId="0" applyNumberFormat="1" applyFont="1" applyFill="1" applyBorder="1" applyAlignment="1" applyProtection="1">
      <alignment/>
      <protection/>
    </xf>
    <xf numFmtId="0" fontId="40" fillId="20" borderId="46" xfId="0" applyNumberFormat="1" applyFont="1" applyFill="1" applyBorder="1" applyAlignment="1" applyProtection="1">
      <alignment horizontal="center"/>
      <protection/>
    </xf>
    <xf numFmtId="0" fontId="41" fillId="20" borderId="46" xfId="0" applyNumberFormat="1" applyFont="1" applyFill="1" applyBorder="1" applyAlignment="1" applyProtection="1">
      <alignment wrapText="1"/>
      <protection/>
    </xf>
    <xf numFmtId="0" fontId="41" fillId="20" borderId="46" xfId="0" applyNumberFormat="1" applyFont="1" applyFill="1" applyBorder="1" applyAlignment="1" applyProtection="1">
      <alignment/>
      <protection/>
    </xf>
    <xf numFmtId="0" fontId="40" fillId="20" borderId="46" xfId="0" applyNumberFormat="1" applyFont="1" applyFill="1" applyBorder="1" applyAlignment="1" applyProtection="1">
      <alignment horizontal="left"/>
      <protection/>
    </xf>
    <xf numFmtId="0" fontId="40" fillId="20" borderId="46" xfId="0" applyNumberFormat="1" applyFont="1" applyFill="1" applyBorder="1" applyAlignment="1" applyProtection="1">
      <alignment wrapText="1"/>
      <protection/>
    </xf>
    <xf numFmtId="4" fontId="40" fillId="20" borderId="46" xfId="0" applyNumberFormat="1" applyFont="1" applyFill="1" applyBorder="1" applyAlignment="1" applyProtection="1">
      <alignment/>
      <protection/>
    </xf>
    <xf numFmtId="3" fontId="40" fillId="20" borderId="46" xfId="0" applyNumberFormat="1" applyFont="1" applyFill="1" applyBorder="1" applyAlignment="1" applyProtection="1">
      <alignment/>
      <protection/>
    </xf>
    <xf numFmtId="0" fontId="40" fillId="20" borderId="46" xfId="0" applyNumberFormat="1" applyFont="1" applyFill="1" applyBorder="1" applyAlignment="1" applyProtection="1">
      <alignment/>
      <protection/>
    </xf>
    <xf numFmtId="0" fontId="40" fillId="0" borderId="46" xfId="0" applyNumberFormat="1" applyFont="1" applyFill="1" applyBorder="1" applyAlignment="1" applyProtection="1">
      <alignment horizontal="center"/>
      <protection/>
    </xf>
    <xf numFmtId="0" fontId="40" fillId="0" borderId="46" xfId="0" applyNumberFormat="1" applyFont="1" applyFill="1" applyBorder="1" applyAlignment="1" applyProtection="1">
      <alignment wrapText="1"/>
      <protection/>
    </xf>
    <xf numFmtId="4" fontId="40" fillId="0" borderId="46" xfId="0" applyNumberFormat="1" applyFont="1" applyFill="1" applyBorder="1" applyAlignment="1" applyProtection="1">
      <alignment/>
      <protection/>
    </xf>
    <xf numFmtId="0" fontId="41" fillId="0" borderId="46" xfId="0" applyNumberFormat="1" applyFont="1" applyFill="1" applyBorder="1" applyAlignment="1" applyProtection="1">
      <alignment horizontal="center"/>
      <protection/>
    </xf>
    <xf numFmtId="0" fontId="41" fillId="0" borderId="46" xfId="0" applyNumberFormat="1" applyFont="1" applyFill="1" applyBorder="1" applyAlignment="1" applyProtection="1">
      <alignment wrapText="1"/>
      <protection/>
    </xf>
    <xf numFmtId="4" fontId="41" fillId="0" borderId="46" xfId="0" applyNumberFormat="1" applyFont="1" applyFill="1" applyBorder="1" applyAlignment="1" applyProtection="1">
      <alignment/>
      <protection/>
    </xf>
    <xf numFmtId="0" fontId="41" fillId="0" borderId="46" xfId="0" applyNumberFormat="1" applyFont="1" applyFill="1" applyBorder="1" applyAlignment="1" applyProtection="1">
      <alignment/>
      <protection/>
    </xf>
    <xf numFmtId="0" fontId="40" fillId="25" borderId="46" xfId="0" applyNumberFormat="1" applyFont="1" applyFill="1" applyBorder="1" applyAlignment="1" applyProtection="1">
      <alignment horizontal="left"/>
      <protection/>
    </xf>
    <xf numFmtId="0" fontId="40" fillId="25" borderId="46" xfId="0" applyNumberFormat="1" applyFont="1" applyFill="1" applyBorder="1" applyAlignment="1" applyProtection="1">
      <alignment wrapText="1"/>
      <protection/>
    </xf>
    <xf numFmtId="178" fontId="40" fillId="25" borderId="46" xfId="0" applyNumberFormat="1" applyFont="1" applyFill="1" applyBorder="1" applyAlignment="1" applyProtection="1">
      <alignment horizontal="right" vertical="center"/>
      <protection/>
    </xf>
    <xf numFmtId="0" fontId="40" fillId="25" borderId="46" xfId="0" applyNumberFormat="1" applyFont="1" applyFill="1" applyBorder="1" applyAlignment="1" applyProtection="1">
      <alignment/>
      <protection/>
    </xf>
    <xf numFmtId="3" fontId="40" fillId="25" borderId="46" xfId="0" applyNumberFormat="1" applyFont="1" applyFill="1" applyBorder="1" applyAlignment="1" applyProtection="1">
      <alignment/>
      <protection/>
    </xf>
    <xf numFmtId="0" fontId="40" fillId="0" borderId="46" xfId="0" applyNumberFormat="1" applyFont="1" applyFill="1" applyBorder="1" applyAlignment="1" applyProtection="1">
      <alignment horizontal="center" vertical="center"/>
      <protection/>
    </xf>
    <xf numFmtId="0" fontId="40" fillId="0" borderId="46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55" xfId="0" applyNumberFormat="1" applyFont="1" applyFill="1" applyBorder="1" applyAlignment="1" applyProtection="1">
      <alignment horizontal="center"/>
      <protection/>
    </xf>
    <xf numFmtId="0" fontId="41" fillId="8" borderId="50" xfId="0" applyNumberFormat="1" applyFont="1" applyFill="1" applyBorder="1" applyAlignment="1" applyProtection="1">
      <alignment horizontal="center"/>
      <protection/>
    </xf>
    <xf numFmtId="4" fontId="40" fillId="8" borderId="50" xfId="0" applyNumberFormat="1" applyFont="1" applyFill="1" applyBorder="1" applyAlignment="1" applyProtection="1">
      <alignment/>
      <protection/>
    </xf>
    <xf numFmtId="178" fontId="40" fillId="8" borderId="50" xfId="0" applyNumberFormat="1" applyFont="1" applyFill="1" applyBorder="1" applyAlignment="1" applyProtection="1">
      <alignment/>
      <protection/>
    </xf>
    <xf numFmtId="0" fontId="41" fillId="20" borderId="46" xfId="0" applyNumberFormat="1" applyFont="1" applyFill="1" applyBorder="1" applyAlignment="1" applyProtection="1">
      <alignment horizontal="center"/>
      <protection/>
    </xf>
    <xf numFmtId="4" fontId="41" fillId="0" borderId="56" xfId="0" applyNumberFormat="1" applyFont="1" applyFill="1" applyBorder="1" applyAlignment="1" applyProtection="1">
      <alignment/>
      <protection/>
    </xf>
    <xf numFmtId="4" fontId="41" fillId="0" borderId="50" xfId="0" applyNumberFormat="1" applyFont="1" applyFill="1" applyBorder="1" applyAlignment="1" applyProtection="1">
      <alignment/>
      <protection/>
    </xf>
    <xf numFmtId="0" fontId="41" fillId="25" borderId="46" xfId="0" applyNumberFormat="1" applyFont="1" applyFill="1" applyBorder="1" applyAlignment="1" applyProtection="1">
      <alignment horizontal="center"/>
      <protection/>
    </xf>
    <xf numFmtId="4" fontId="41" fillId="25" borderId="46" xfId="0" applyNumberFormat="1" applyFont="1" applyFill="1" applyBorder="1" applyAlignment="1" applyProtection="1">
      <alignment/>
      <protection/>
    </xf>
    <xf numFmtId="4" fontId="41" fillId="25" borderId="50" xfId="0" applyNumberFormat="1" applyFont="1" applyFill="1" applyBorder="1" applyAlignment="1" applyProtection="1">
      <alignment/>
      <protection/>
    </xf>
    <xf numFmtId="0" fontId="41" fillId="25" borderId="46" xfId="0" applyNumberFormat="1" applyFont="1" applyFill="1" applyBorder="1" applyAlignment="1" applyProtection="1">
      <alignment/>
      <protection/>
    </xf>
    <xf numFmtId="178" fontId="40" fillId="0" borderId="46" xfId="0" applyNumberFormat="1" applyFont="1" applyFill="1" applyBorder="1" applyAlignment="1" applyProtection="1">
      <alignment horizontal="right"/>
      <protection/>
    </xf>
    <xf numFmtId="180" fontId="40" fillId="0" borderId="46" xfId="0" applyNumberFormat="1" applyFont="1" applyFill="1" applyBorder="1" applyAlignment="1" applyProtection="1">
      <alignment/>
      <protection/>
    </xf>
    <xf numFmtId="0" fontId="40" fillId="0" borderId="46" xfId="0" applyNumberFormat="1" applyFont="1" applyFill="1" applyBorder="1" applyAlignment="1" applyProtection="1">
      <alignment horizontal="left"/>
      <protection/>
    </xf>
    <xf numFmtId="4" fontId="40" fillId="0" borderId="56" xfId="0" applyNumberFormat="1" applyFont="1" applyFill="1" applyBorder="1" applyAlignment="1" applyProtection="1">
      <alignment/>
      <protection/>
    </xf>
    <xf numFmtId="178" fontId="41" fillId="0" borderId="46" xfId="0" applyNumberFormat="1" applyFont="1" applyFill="1" applyBorder="1" applyAlignment="1" applyProtection="1">
      <alignment horizontal="right"/>
      <protection/>
    </xf>
    <xf numFmtId="0" fontId="40" fillId="0" borderId="57" xfId="0" applyNumberFormat="1" applyFont="1" applyFill="1" applyBorder="1" applyAlignment="1" applyProtection="1">
      <alignment horizontal="center"/>
      <protection/>
    </xf>
    <xf numFmtId="0" fontId="41" fillId="0" borderId="57" xfId="0" applyNumberFormat="1" applyFont="1" applyFill="1" applyBorder="1" applyAlignment="1" applyProtection="1">
      <alignment wrapText="1"/>
      <protection/>
    </xf>
    <xf numFmtId="4" fontId="41" fillId="0" borderId="57" xfId="0" applyNumberFormat="1" applyFont="1" applyFill="1" applyBorder="1" applyAlignment="1" applyProtection="1">
      <alignment/>
      <protection/>
    </xf>
    <xf numFmtId="0" fontId="41" fillId="0" borderId="57" xfId="0" applyNumberFormat="1" applyFont="1" applyFill="1" applyBorder="1" applyAlignment="1" applyProtection="1">
      <alignment/>
      <protection/>
    </xf>
    <xf numFmtId="4" fontId="40" fillId="8" borderId="58" xfId="0" applyNumberFormat="1" applyFont="1" applyFill="1" applyBorder="1" applyAlignment="1" applyProtection="1">
      <alignment/>
      <protection/>
    </xf>
    <xf numFmtId="0" fontId="41" fillId="20" borderId="50" xfId="0" applyNumberFormat="1" applyFont="1" applyFill="1" applyBorder="1" applyAlignment="1" applyProtection="1">
      <alignment/>
      <protection/>
    </xf>
    <xf numFmtId="4" fontId="40" fillId="25" borderId="46" xfId="0" applyNumberFormat="1" applyFont="1" applyFill="1" applyBorder="1" applyAlignment="1" applyProtection="1">
      <alignment/>
      <protection/>
    </xf>
    <xf numFmtId="178" fontId="41" fillId="0" borderId="46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5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8" xfId="0" applyFont="1" applyFill="1" applyBorder="1" applyAlignment="1" quotePrefix="1">
      <alignment horizontal="left"/>
    </xf>
    <xf numFmtId="0" fontId="36" fillId="0" borderId="59" xfId="0" applyFont="1" applyFill="1" applyBorder="1" applyAlignment="1" quotePrefix="1">
      <alignment horizontal="left"/>
    </xf>
    <xf numFmtId="0" fontId="36" fillId="0" borderId="19" xfId="0" applyFont="1" applyBorder="1" applyAlignment="1" quotePrefix="1">
      <alignment horizontal="left"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59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41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0" fillId="0" borderId="60" xfId="0" applyNumberFormat="1" applyFill="1" applyBorder="1" applyAlignment="1" applyProtection="1">
      <alignment/>
      <protection/>
    </xf>
    <xf numFmtId="0" fontId="0" fillId="0" borderId="61" xfId="0" applyNumberFormat="1" applyFill="1" applyBorder="1" applyAlignment="1" applyProtection="1">
      <alignment/>
      <protection/>
    </xf>
    <xf numFmtId="4" fontId="22" fillId="0" borderId="62" xfId="0" applyNumberFormat="1" applyFont="1" applyBorder="1" applyAlignment="1">
      <alignment horizontal="center"/>
    </xf>
    <xf numFmtId="4" fontId="22" fillId="0" borderId="63" xfId="0" applyNumberFormat="1" applyFont="1" applyBorder="1" applyAlignment="1">
      <alignment horizontal="center"/>
    </xf>
    <xf numFmtId="4" fontId="0" fillId="0" borderId="63" xfId="0" applyNumberFormat="1" applyFill="1" applyBorder="1" applyAlignment="1" applyProtection="1">
      <alignment/>
      <protection/>
    </xf>
    <xf numFmtId="4" fontId="0" fillId="0" borderId="64" xfId="0" applyNumberFormat="1" applyFill="1" applyBorder="1" applyAlignment="1" applyProtection="1">
      <alignment/>
      <protection/>
    </xf>
    <xf numFmtId="0" fontId="27" fillId="0" borderId="51" xfId="0" applyNumberFormat="1" applyFont="1" applyFill="1" applyBorder="1" applyAlignment="1" applyProtection="1" quotePrefix="1">
      <alignment horizontal="left" wrapText="1"/>
      <protection/>
    </xf>
    <xf numFmtId="0" fontId="34" fillId="0" borderId="51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0">
      <selection activeCell="F19" sqref="F1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0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97"/>
      <c r="B2" s="197"/>
      <c r="C2" s="197"/>
      <c r="D2" s="197"/>
      <c r="E2" s="197"/>
      <c r="F2" s="197"/>
      <c r="G2" s="197"/>
      <c r="H2" s="197"/>
    </row>
    <row r="3" spans="1:8" ht="48" customHeight="1">
      <c r="A3" s="198" t="s">
        <v>123</v>
      </c>
      <c r="B3" s="198"/>
      <c r="C3" s="198"/>
      <c r="D3" s="198"/>
      <c r="E3" s="198"/>
      <c r="F3" s="198"/>
      <c r="G3" s="198"/>
      <c r="H3" s="198"/>
    </row>
    <row r="4" spans="1:8" s="47" customFormat="1" ht="26.25" customHeight="1">
      <c r="A4" s="198" t="s">
        <v>24</v>
      </c>
      <c r="B4" s="198"/>
      <c r="C4" s="198"/>
      <c r="D4" s="198"/>
      <c r="E4" s="198"/>
      <c r="F4" s="198"/>
      <c r="G4" s="199"/>
      <c r="H4" s="199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124</v>
      </c>
      <c r="G6" s="54" t="s">
        <v>35</v>
      </c>
      <c r="H6" s="55" t="s">
        <v>36</v>
      </c>
      <c r="I6" s="56"/>
    </row>
    <row r="7" spans="1:9" ht="27.75" customHeight="1">
      <c r="A7" s="200" t="s">
        <v>25</v>
      </c>
      <c r="B7" s="201"/>
      <c r="C7" s="201"/>
      <c r="D7" s="201"/>
      <c r="E7" s="202"/>
      <c r="F7" s="70">
        <v>11741010</v>
      </c>
      <c r="G7" s="70">
        <v>12126275</v>
      </c>
      <c r="H7" s="70">
        <v>12506665</v>
      </c>
      <c r="I7" s="68"/>
    </row>
    <row r="8" spans="1:8" ht="22.5" customHeight="1">
      <c r="A8" s="203" t="s">
        <v>0</v>
      </c>
      <c r="B8" s="195"/>
      <c r="C8" s="195"/>
      <c r="D8" s="195"/>
      <c r="E8" s="204"/>
      <c r="F8" s="73">
        <v>11737010</v>
      </c>
      <c r="G8" s="73">
        <v>12122275</v>
      </c>
      <c r="H8" s="73">
        <v>12502665</v>
      </c>
    </row>
    <row r="9" spans="1:8" ht="22.5" customHeight="1">
      <c r="A9" s="211" t="s">
        <v>27</v>
      </c>
      <c r="B9" s="212"/>
      <c r="C9" s="212"/>
      <c r="D9" s="212"/>
      <c r="E9" s="213"/>
      <c r="F9" s="73">
        <v>4000</v>
      </c>
      <c r="G9" s="73">
        <v>4000</v>
      </c>
      <c r="H9" s="73">
        <v>4000</v>
      </c>
    </row>
    <row r="10" spans="1:8" ht="22.5" customHeight="1">
      <c r="A10" s="69" t="s">
        <v>26</v>
      </c>
      <c r="B10" s="72"/>
      <c r="C10" s="72"/>
      <c r="D10" s="72"/>
      <c r="E10" s="72"/>
      <c r="F10" s="70">
        <v>11841010</v>
      </c>
      <c r="G10" s="70">
        <f>SUM(G11:G12)</f>
        <v>12193775</v>
      </c>
      <c r="H10" s="70">
        <f>SUM(H11:H12)</f>
        <v>12559565</v>
      </c>
    </row>
    <row r="11" spans="1:10" ht="22.5" customHeight="1">
      <c r="A11" s="194" t="s">
        <v>1</v>
      </c>
      <c r="B11" s="195"/>
      <c r="C11" s="195"/>
      <c r="D11" s="195"/>
      <c r="E11" s="196"/>
      <c r="F11" s="73">
        <v>11616510</v>
      </c>
      <c r="G11" s="73">
        <f>SUM('PLAN RASHODA I IZDATAKA'!C118+'PLAN RASHODA I IZDATAKA'!C126)</f>
        <v>11962655</v>
      </c>
      <c r="H11" s="73">
        <f>SUM('PLAN RASHODA I IZDATAKA'!C141+'PLAN RASHODA I IZDATAKA'!C149)</f>
        <v>12321510</v>
      </c>
      <c r="I11" s="37"/>
      <c r="J11" s="37"/>
    </row>
    <row r="12" spans="1:10" ht="22.5" customHeight="1">
      <c r="A12" s="214" t="s">
        <v>30</v>
      </c>
      <c r="B12" s="204"/>
      <c r="C12" s="204"/>
      <c r="D12" s="204"/>
      <c r="E12" s="204"/>
      <c r="F12" s="57">
        <v>224500</v>
      </c>
      <c r="G12" s="57">
        <f>SUM('PLAN RASHODA I IZDATAKA'!C129)</f>
        <v>231120</v>
      </c>
      <c r="H12" s="58">
        <f>SUM('PLAN RASHODA I IZDATAKA'!C151)</f>
        <v>238055</v>
      </c>
      <c r="I12" s="37"/>
      <c r="J12" s="37"/>
    </row>
    <row r="13" spans="1:10" ht="22.5" customHeight="1">
      <c r="A13" s="210" t="s">
        <v>2</v>
      </c>
      <c r="B13" s="201"/>
      <c r="C13" s="201"/>
      <c r="D13" s="201"/>
      <c r="E13" s="201"/>
      <c r="F13" s="71">
        <f>+F7-F10</f>
        <v>-100000</v>
      </c>
      <c r="G13" s="71">
        <f>+G7-G10</f>
        <v>-67500</v>
      </c>
      <c r="H13" s="71">
        <f>+H7-H10</f>
        <v>-52900</v>
      </c>
      <c r="J13" s="37"/>
    </row>
    <row r="14" spans="1:8" ht="25.5" customHeight="1">
      <c r="A14" s="198"/>
      <c r="B14" s="192"/>
      <c r="C14" s="192"/>
      <c r="D14" s="192"/>
      <c r="E14" s="192"/>
      <c r="F14" s="193"/>
      <c r="G14" s="193"/>
      <c r="H14" s="193"/>
    </row>
    <row r="15" spans="1:10" ht="27.75" customHeight="1">
      <c r="A15" s="50"/>
      <c r="B15" s="51"/>
      <c r="C15" s="51"/>
      <c r="D15" s="52"/>
      <c r="E15" s="53"/>
      <c r="F15" s="54" t="s">
        <v>124</v>
      </c>
      <c r="G15" s="54" t="s">
        <v>35</v>
      </c>
      <c r="H15" s="55" t="s">
        <v>36</v>
      </c>
      <c r="J15" s="37"/>
    </row>
    <row r="16" spans="1:10" ht="30.75" customHeight="1">
      <c r="A16" s="215" t="s">
        <v>31</v>
      </c>
      <c r="B16" s="216"/>
      <c r="C16" s="216"/>
      <c r="D16" s="216"/>
      <c r="E16" s="217"/>
      <c r="F16" s="74">
        <v>125000</v>
      </c>
      <c r="G16" s="74">
        <v>95000</v>
      </c>
      <c r="H16" s="75">
        <v>60000</v>
      </c>
      <c r="J16" s="37"/>
    </row>
    <row r="17" spans="1:10" ht="34.5" customHeight="1">
      <c r="A17" s="205" t="s">
        <v>32</v>
      </c>
      <c r="B17" s="206"/>
      <c r="C17" s="206"/>
      <c r="D17" s="206"/>
      <c r="E17" s="207"/>
      <c r="F17" s="76">
        <v>125000</v>
      </c>
      <c r="G17" s="76">
        <v>95000</v>
      </c>
      <c r="H17" s="71">
        <v>60000</v>
      </c>
      <c r="J17" s="37"/>
    </row>
    <row r="18" spans="1:10" s="42" customFormat="1" ht="25.5" customHeight="1">
      <c r="A18" s="191"/>
      <c r="B18" s="192"/>
      <c r="C18" s="192"/>
      <c r="D18" s="192"/>
      <c r="E18" s="192"/>
      <c r="F18" s="193"/>
      <c r="G18" s="193"/>
      <c r="H18" s="193"/>
      <c r="J18" s="77"/>
    </row>
    <row r="19" spans="1:11" s="42" customFormat="1" ht="27.75" customHeight="1">
      <c r="A19" s="50"/>
      <c r="B19" s="51"/>
      <c r="C19" s="51"/>
      <c r="D19" s="52"/>
      <c r="E19" s="53"/>
      <c r="F19" s="54" t="s">
        <v>124</v>
      </c>
      <c r="G19" s="54" t="s">
        <v>35</v>
      </c>
      <c r="H19" s="55" t="s">
        <v>36</v>
      </c>
      <c r="J19" s="77"/>
      <c r="K19" s="77"/>
    </row>
    <row r="20" spans="1:10" s="42" customFormat="1" ht="22.5" customHeight="1">
      <c r="A20" s="203" t="s">
        <v>3</v>
      </c>
      <c r="B20" s="195"/>
      <c r="C20" s="195"/>
      <c r="D20" s="195"/>
      <c r="E20" s="195"/>
      <c r="F20" s="57">
        <f>SUM('PLAN PRIHODA'!K16)</f>
        <v>0</v>
      </c>
      <c r="G20" s="57">
        <f>SUM('PLAN PRIHODA'!K29)</f>
        <v>0</v>
      </c>
      <c r="H20" s="57">
        <f>SUM('PLAN PRIHODA'!K42)</f>
        <v>0</v>
      </c>
      <c r="J20" s="77"/>
    </row>
    <row r="21" spans="1:8" s="42" customFormat="1" ht="23.25" customHeight="1">
      <c r="A21" s="203" t="s">
        <v>4</v>
      </c>
      <c r="B21" s="195"/>
      <c r="C21" s="195"/>
      <c r="D21" s="195"/>
      <c r="E21" s="195"/>
      <c r="F21" s="57">
        <f>SUM('PLAN RASHODA I IZDATAKA'!C99)</f>
        <v>25000</v>
      </c>
      <c r="G21" s="57">
        <f>SUM('PLAN RASHODA I IZDATAKA'!C132)</f>
        <v>27500</v>
      </c>
      <c r="H21" s="57">
        <f>SUM('PLAN RASHODA I IZDATAKA'!C154)</f>
        <v>7100</v>
      </c>
    </row>
    <row r="22" spans="1:11" s="42" customFormat="1" ht="22.5" customHeight="1">
      <c r="A22" s="210" t="s">
        <v>5</v>
      </c>
      <c r="B22" s="201"/>
      <c r="C22" s="201"/>
      <c r="D22" s="201"/>
      <c r="E22" s="201"/>
      <c r="F22" s="70">
        <f>F20-F21</f>
        <v>-25000</v>
      </c>
      <c r="G22" s="70">
        <f>G20-G21</f>
        <v>-27500</v>
      </c>
      <c r="H22" s="70">
        <f>H20-H21</f>
        <v>-7100</v>
      </c>
      <c r="J22" s="78"/>
      <c r="K22" s="77"/>
    </row>
    <row r="23" spans="1:8" s="42" customFormat="1" ht="25.5" customHeight="1">
      <c r="A23" s="191"/>
      <c r="B23" s="192"/>
      <c r="C23" s="192"/>
      <c r="D23" s="192"/>
      <c r="E23" s="192"/>
      <c r="F23" s="193"/>
      <c r="G23" s="193"/>
      <c r="H23" s="193"/>
    </row>
    <row r="24" spans="1:8" s="42" customFormat="1" ht="22.5" customHeight="1">
      <c r="A24" s="194" t="s">
        <v>6</v>
      </c>
      <c r="B24" s="195"/>
      <c r="C24" s="195"/>
      <c r="D24" s="195"/>
      <c r="E24" s="195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208" t="s">
        <v>33</v>
      </c>
      <c r="B26" s="209"/>
      <c r="C26" s="209"/>
      <c r="D26" s="209"/>
      <c r="E26" s="209"/>
      <c r="F26" s="209"/>
      <c r="G26" s="209"/>
      <c r="H26" s="209"/>
    </row>
    <row r="27" ht="12.75">
      <c r="E27" s="79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80"/>
      <c r="F33" s="39"/>
      <c r="G33" s="39"/>
      <c r="H33" s="39"/>
    </row>
    <row r="34" spans="5:8" ht="12.75">
      <c r="E34" s="80"/>
      <c r="F34" s="37"/>
      <c r="G34" s="37"/>
      <c r="H34" s="37"/>
    </row>
    <row r="35" spans="5:8" ht="12.75">
      <c r="E35" s="80"/>
      <c r="F35" s="37"/>
      <c r="G35" s="37"/>
      <c r="H35" s="37"/>
    </row>
    <row r="36" spans="5:8" ht="12.75">
      <c r="E36" s="80"/>
      <c r="F36" s="37"/>
      <c r="G36" s="37"/>
      <c r="H36" s="37"/>
    </row>
    <row r="37" spans="5:8" ht="12.75">
      <c r="E37" s="80"/>
      <c r="F37" s="37"/>
      <c r="G37" s="37"/>
      <c r="H37" s="37"/>
    </row>
    <row r="38" ht="12.75">
      <c r="E38" s="80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view="pageLayout" zoomScaleSheetLayoutView="120" workbookViewId="0" topLeftCell="A40">
      <selection activeCell="C35" sqref="C35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1" customWidth="1"/>
    <col min="9" max="9" width="15.421875" style="1" customWidth="1"/>
    <col min="10" max="10" width="14.28125" style="1" customWidth="1"/>
    <col min="11" max="11" width="12.7109375" style="1" customWidth="1"/>
    <col min="12" max="16384" width="11.421875" style="1" customWidth="1"/>
  </cols>
  <sheetData>
    <row r="1" spans="1:11" ht="24" customHeight="1">
      <c r="A1" s="198" t="s">
        <v>122</v>
      </c>
      <c r="B1" s="198"/>
      <c r="C1" s="198"/>
      <c r="D1" s="198"/>
      <c r="E1" s="198"/>
      <c r="F1" s="198"/>
      <c r="G1" s="198"/>
      <c r="H1" s="198"/>
      <c r="I1" s="218"/>
      <c r="J1" s="218"/>
      <c r="K1" s="218"/>
    </row>
    <row r="2" spans="1:11" s="2" customFormat="1" ht="13.5" thickBot="1">
      <c r="A2" s="8"/>
      <c r="H2" s="9"/>
      <c r="K2" s="9" t="s">
        <v>7</v>
      </c>
    </row>
    <row r="3" spans="1:11" s="2" customFormat="1" ht="26.25" customHeight="1" thickBot="1">
      <c r="A3" s="64" t="s">
        <v>8</v>
      </c>
      <c r="B3" s="219" t="s">
        <v>28</v>
      </c>
      <c r="C3" s="220"/>
      <c r="D3" s="220"/>
      <c r="E3" s="220"/>
      <c r="F3" s="220"/>
      <c r="G3" s="220"/>
      <c r="H3" s="220"/>
      <c r="I3" s="221"/>
      <c r="J3" s="221"/>
      <c r="K3" s="222"/>
    </row>
    <row r="4" spans="1:11" s="2" customFormat="1" ht="90" thickBot="1">
      <c r="A4" s="65" t="s">
        <v>42</v>
      </c>
      <c r="B4" s="99" t="s">
        <v>50</v>
      </c>
      <c r="C4" s="99" t="s">
        <v>51</v>
      </c>
      <c r="D4" s="99" t="s">
        <v>52</v>
      </c>
      <c r="E4" s="99" t="s">
        <v>53</v>
      </c>
      <c r="F4" s="99" t="s">
        <v>54</v>
      </c>
      <c r="G4" s="99" t="s">
        <v>55</v>
      </c>
      <c r="H4" s="99" t="s">
        <v>56</v>
      </c>
      <c r="I4" s="99" t="s">
        <v>57</v>
      </c>
      <c r="J4" s="99" t="s">
        <v>58</v>
      </c>
      <c r="K4" s="99" t="s">
        <v>59</v>
      </c>
    </row>
    <row r="5" spans="1:11" s="2" customFormat="1" ht="12.75" customHeight="1">
      <c r="A5" s="81">
        <v>632</v>
      </c>
      <c r="B5" s="112">
        <v>0</v>
      </c>
      <c r="C5" s="82">
        <v>0</v>
      </c>
      <c r="D5" s="109">
        <v>0</v>
      </c>
      <c r="E5" s="109">
        <v>0</v>
      </c>
      <c r="F5" s="109">
        <v>0</v>
      </c>
      <c r="G5" s="110">
        <v>0</v>
      </c>
      <c r="H5" s="111">
        <v>0</v>
      </c>
      <c r="I5" s="111">
        <v>0</v>
      </c>
      <c r="J5" s="111">
        <v>0</v>
      </c>
      <c r="K5" s="111">
        <v>0</v>
      </c>
    </row>
    <row r="6" spans="1:11" s="2" customFormat="1" ht="12.75">
      <c r="A6" s="83">
        <v>634</v>
      </c>
      <c r="B6" s="84">
        <v>0</v>
      </c>
      <c r="C6" s="85">
        <v>0</v>
      </c>
      <c r="D6" s="85">
        <v>0</v>
      </c>
      <c r="E6" s="85">
        <v>0</v>
      </c>
      <c r="F6" s="85">
        <v>0</v>
      </c>
      <c r="G6" s="86">
        <v>15000</v>
      </c>
      <c r="H6" s="87">
        <v>0</v>
      </c>
      <c r="I6" s="87">
        <v>0</v>
      </c>
      <c r="J6" s="87">
        <v>0</v>
      </c>
      <c r="K6" s="87">
        <v>0</v>
      </c>
    </row>
    <row r="7" spans="1:11" s="2" customFormat="1" ht="12.75">
      <c r="A7" s="83">
        <v>636</v>
      </c>
      <c r="B7" s="114">
        <v>0</v>
      </c>
      <c r="C7" s="85">
        <v>0</v>
      </c>
      <c r="D7" s="85">
        <v>0</v>
      </c>
      <c r="E7" s="85">
        <v>0</v>
      </c>
      <c r="F7" s="85">
        <v>0</v>
      </c>
      <c r="G7" s="114">
        <v>9893330</v>
      </c>
      <c r="H7" s="87">
        <v>0</v>
      </c>
      <c r="I7" s="87">
        <v>0</v>
      </c>
      <c r="J7" s="87">
        <v>0</v>
      </c>
      <c r="K7" s="87">
        <v>0</v>
      </c>
    </row>
    <row r="8" spans="1:11" s="2" customFormat="1" ht="12.75">
      <c r="A8" s="83">
        <v>639</v>
      </c>
      <c r="B8" s="84">
        <v>0</v>
      </c>
      <c r="C8" s="85">
        <v>0</v>
      </c>
      <c r="D8" s="85">
        <v>0</v>
      </c>
      <c r="E8" s="85">
        <v>0</v>
      </c>
      <c r="F8" s="85">
        <v>0</v>
      </c>
      <c r="G8" s="105">
        <v>0</v>
      </c>
      <c r="H8" s="87">
        <v>39280</v>
      </c>
      <c r="I8" s="87">
        <v>0</v>
      </c>
      <c r="J8" s="87">
        <v>0</v>
      </c>
      <c r="K8" s="87">
        <v>0</v>
      </c>
    </row>
    <row r="9" spans="1:11" s="2" customFormat="1" ht="12.75">
      <c r="A9" s="83">
        <v>641</v>
      </c>
      <c r="B9" s="84">
        <v>0</v>
      </c>
      <c r="C9" s="85">
        <v>1000</v>
      </c>
      <c r="D9" s="85">
        <v>0</v>
      </c>
      <c r="E9" s="85">
        <v>0</v>
      </c>
      <c r="F9" s="85">
        <v>0</v>
      </c>
      <c r="G9" s="86">
        <v>0</v>
      </c>
      <c r="H9" s="87">
        <v>0</v>
      </c>
      <c r="I9" s="87">
        <v>0</v>
      </c>
      <c r="J9" s="87">
        <v>0</v>
      </c>
      <c r="K9" s="87">
        <v>0</v>
      </c>
    </row>
    <row r="10" spans="1:11" s="2" customFormat="1" ht="12.75">
      <c r="A10" s="83">
        <v>652</v>
      </c>
      <c r="B10" s="84">
        <v>0</v>
      </c>
      <c r="C10" s="85">
        <v>0</v>
      </c>
      <c r="D10" s="85">
        <v>185000</v>
      </c>
      <c r="E10" s="85">
        <v>0</v>
      </c>
      <c r="F10" s="85">
        <v>0</v>
      </c>
      <c r="G10" s="86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1" s="2" customFormat="1" ht="12.75">
      <c r="A11" s="83">
        <v>661</v>
      </c>
      <c r="B11" s="84">
        <v>0</v>
      </c>
      <c r="C11" s="85">
        <v>99000</v>
      </c>
      <c r="D11" s="85">
        <v>0</v>
      </c>
      <c r="E11" s="85">
        <v>0</v>
      </c>
      <c r="F11" s="85">
        <v>0</v>
      </c>
      <c r="G11" s="86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s="2" customFormat="1" ht="12.75">
      <c r="A12" s="83">
        <v>663</v>
      </c>
      <c r="B12" s="84">
        <v>0</v>
      </c>
      <c r="C12" s="85">
        <v>0</v>
      </c>
      <c r="D12" s="85">
        <v>0</v>
      </c>
      <c r="E12" s="85">
        <v>0</v>
      </c>
      <c r="F12" s="85">
        <v>0</v>
      </c>
      <c r="G12" s="86">
        <v>0</v>
      </c>
      <c r="H12" s="87">
        <v>0</v>
      </c>
      <c r="I12" s="87">
        <v>135000</v>
      </c>
      <c r="J12" s="87">
        <v>0</v>
      </c>
      <c r="K12" s="87">
        <v>0</v>
      </c>
    </row>
    <row r="13" spans="1:11" s="2" customFormat="1" ht="12.75">
      <c r="A13" s="93">
        <v>671</v>
      </c>
      <c r="B13" s="103">
        <v>289400</v>
      </c>
      <c r="C13" s="95">
        <v>0</v>
      </c>
      <c r="D13" s="95">
        <v>0</v>
      </c>
      <c r="E13" s="95">
        <v>1080000</v>
      </c>
      <c r="F13" s="95">
        <v>0</v>
      </c>
      <c r="G13" s="96">
        <v>0</v>
      </c>
      <c r="H13" s="97">
        <v>0</v>
      </c>
      <c r="I13" s="97">
        <v>0</v>
      </c>
      <c r="J13" s="97">
        <v>0</v>
      </c>
      <c r="K13" s="97">
        <v>0</v>
      </c>
    </row>
    <row r="14" spans="1:11" s="2" customFormat="1" ht="12.75">
      <c r="A14" s="93">
        <v>721</v>
      </c>
      <c r="B14" s="94">
        <v>0</v>
      </c>
      <c r="C14" s="95">
        <v>0</v>
      </c>
      <c r="D14" s="95">
        <v>0</v>
      </c>
      <c r="E14" s="95">
        <v>0</v>
      </c>
      <c r="F14" s="95">
        <v>0</v>
      </c>
      <c r="G14" s="96">
        <v>0</v>
      </c>
      <c r="H14" s="97">
        <v>0</v>
      </c>
      <c r="I14" s="97">
        <v>0</v>
      </c>
      <c r="J14" s="97">
        <v>4000</v>
      </c>
      <c r="K14" s="97">
        <v>0</v>
      </c>
    </row>
    <row r="15" spans="1:11" s="2" customFormat="1" ht="13.5" thickBot="1">
      <c r="A15" s="113">
        <v>922</v>
      </c>
      <c r="B15" s="89">
        <v>0</v>
      </c>
      <c r="C15" s="108">
        <v>25000</v>
      </c>
      <c r="D15" s="90">
        <v>0</v>
      </c>
      <c r="E15" s="90">
        <v>0</v>
      </c>
      <c r="F15" s="108">
        <v>100000</v>
      </c>
      <c r="G15" s="91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1" s="2" customFormat="1" ht="30" customHeight="1" thickBot="1">
      <c r="A16" s="10" t="s">
        <v>9</v>
      </c>
      <c r="B16" s="100">
        <v>289400</v>
      </c>
      <c r="C16" s="101">
        <v>125000</v>
      </c>
      <c r="D16" s="101">
        <v>185000</v>
      </c>
      <c r="E16" s="101">
        <v>1080000</v>
      </c>
      <c r="F16" s="101">
        <v>100000</v>
      </c>
      <c r="G16" s="101">
        <v>9908330</v>
      </c>
      <c r="H16" s="102">
        <v>39280</v>
      </c>
      <c r="I16" s="102">
        <v>135000</v>
      </c>
      <c r="J16" s="102">
        <f>SUM(J5:J15)</f>
        <v>4000</v>
      </c>
      <c r="K16" s="102">
        <f>SUM(K5:K15)</f>
        <v>0</v>
      </c>
    </row>
    <row r="17" spans="1:11" s="2" customFormat="1" ht="28.5" customHeight="1" thickBot="1" thickTop="1">
      <c r="A17" s="98" t="s">
        <v>29</v>
      </c>
      <c r="B17" s="223">
        <v>11866010</v>
      </c>
      <c r="C17" s="224"/>
      <c r="D17" s="224"/>
      <c r="E17" s="224"/>
      <c r="F17" s="224"/>
      <c r="G17" s="224"/>
      <c r="H17" s="224"/>
      <c r="I17" s="225"/>
      <c r="J17" s="225"/>
      <c r="K17" s="226"/>
    </row>
    <row r="18" spans="1:8" ht="13.5" thickBot="1">
      <c r="A18" s="5"/>
      <c r="B18" s="5"/>
      <c r="C18" s="5"/>
      <c r="D18" s="6"/>
      <c r="E18" s="11"/>
      <c r="H18" s="9"/>
    </row>
    <row r="19" spans="1:11" ht="26.25" customHeight="1" thickBot="1">
      <c r="A19" s="66" t="s">
        <v>8</v>
      </c>
      <c r="B19" s="219" t="s">
        <v>61</v>
      </c>
      <c r="C19" s="220"/>
      <c r="D19" s="220"/>
      <c r="E19" s="220"/>
      <c r="F19" s="220"/>
      <c r="G19" s="220"/>
      <c r="H19" s="220"/>
      <c r="I19" s="221"/>
      <c r="J19" s="221"/>
      <c r="K19" s="222"/>
    </row>
    <row r="20" spans="1:11" ht="90" thickBot="1">
      <c r="A20" s="67" t="s">
        <v>42</v>
      </c>
      <c r="B20" s="99" t="s">
        <v>50</v>
      </c>
      <c r="C20" s="99" t="s">
        <v>51</v>
      </c>
      <c r="D20" s="99" t="s">
        <v>52</v>
      </c>
      <c r="E20" s="99" t="s">
        <v>53</v>
      </c>
      <c r="F20" s="99" t="s">
        <v>54</v>
      </c>
      <c r="G20" s="99" t="s">
        <v>55</v>
      </c>
      <c r="H20" s="99" t="s">
        <v>56</v>
      </c>
      <c r="I20" s="99" t="s">
        <v>57</v>
      </c>
      <c r="J20" s="99" t="s">
        <v>58</v>
      </c>
      <c r="K20" s="99" t="s">
        <v>59</v>
      </c>
    </row>
    <row r="21" spans="1:11" ht="12.75">
      <c r="A21" s="81">
        <v>63</v>
      </c>
      <c r="B21" s="124">
        <v>0</v>
      </c>
      <c r="C21" s="125">
        <v>0</v>
      </c>
      <c r="D21" s="126">
        <v>0</v>
      </c>
      <c r="E21" s="126">
        <v>0</v>
      </c>
      <c r="F21" s="126">
        <v>43000</v>
      </c>
      <c r="G21" s="130">
        <v>10205575</v>
      </c>
      <c r="H21" s="127">
        <v>40460</v>
      </c>
      <c r="I21" s="127">
        <v>0</v>
      </c>
      <c r="J21" s="127">
        <v>0</v>
      </c>
      <c r="K21" s="127">
        <v>0</v>
      </c>
    </row>
    <row r="22" spans="1:11" ht="12.75">
      <c r="A22" s="83">
        <v>64</v>
      </c>
      <c r="B22" s="84">
        <v>0</v>
      </c>
      <c r="C22" s="85">
        <v>1000</v>
      </c>
      <c r="D22" s="85">
        <v>0</v>
      </c>
      <c r="E22" s="85">
        <v>0</v>
      </c>
      <c r="F22" s="85">
        <v>0</v>
      </c>
      <c r="G22" s="86">
        <v>0</v>
      </c>
      <c r="H22" s="87"/>
      <c r="I22" s="87">
        <v>0</v>
      </c>
      <c r="J22" s="87">
        <v>0</v>
      </c>
      <c r="K22" s="87">
        <v>0</v>
      </c>
    </row>
    <row r="23" spans="1:11" ht="12.75">
      <c r="A23" s="83">
        <v>65</v>
      </c>
      <c r="B23" s="84">
        <v>0</v>
      </c>
      <c r="C23" s="85">
        <v>0</v>
      </c>
      <c r="D23" s="85">
        <v>190550</v>
      </c>
      <c r="E23" s="85">
        <v>0</v>
      </c>
      <c r="F23" s="85">
        <v>0</v>
      </c>
      <c r="G23" s="86">
        <v>0</v>
      </c>
      <c r="H23" s="87">
        <v>0</v>
      </c>
      <c r="I23" s="87">
        <v>0</v>
      </c>
      <c r="J23" s="87">
        <v>0</v>
      </c>
      <c r="K23" s="87">
        <v>0</v>
      </c>
    </row>
    <row r="24" spans="1:11" ht="12.75">
      <c r="A24" s="83">
        <v>66</v>
      </c>
      <c r="B24" s="84">
        <v>0</v>
      </c>
      <c r="C24" s="85">
        <v>102000</v>
      </c>
      <c r="D24" s="85">
        <v>0</v>
      </c>
      <c r="E24" s="85">
        <v>0</v>
      </c>
      <c r="F24" s="85">
        <v>0</v>
      </c>
      <c r="G24" s="86">
        <v>0</v>
      </c>
      <c r="H24" s="87">
        <v>0</v>
      </c>
      <c r="I24" s="87">
        <v>129210</v>
      </c>
      <c r="J24" s="87">
        <v>0</v>
      </c>
      <c r="K24" s="87">
        <v>0</v>
      </c>
    </row>
    <row r="25" spans="1:11" ht="12.75">
      <c r="A25" s="83">
        <v>67</v>
      </c>
      <c r="B25" s="84">
        <v>298080</v>
      </c>
      <c r="C25" s="85">
        <v>0</v>
      </c>
      <c r="D25" s="85">
        <v>0</v>
      </c>
      <c r="E25" s="85">
        <v>1112400</v>
      </c>
      <c r="F25" s="85">
        <v>0</v>
      </c>
      <c r="G25" s="86">
        <v>0</v>
      </c>
      <c r="H25" s="87">
        <v>0</v>
      </c>
      <c r="I25" s="87">
        <v>0</v>
      </c>
      <c r="J25" s="87">
        <v>0</v>
      </c>
      <c r="K25" s="87">
        <v>0</v>
      </c>
    </row>
    <row r="26" spans="1:11" ht="12.75">
      <c r="A26" s="83">
        <v>72</v>
      </c>
      <c r="B26" s="84">
        <v>0</v>
      </c>
      <c r="C26" s="85">
        <v>0</v>
      </c>
      <c r="D26" s="85">
        <v>0</v>
      </c>
      <c r="E26" s="85">
        <v>0</v>
      </c>
      <c r="F26" s="85">
        <v>0</v>
      </c>
      <c r="G26" s="86">
        <v>0</v>
      </c>
      <c r="H26" s="87">
        <v>0</v>
      </c>
      <c r="I26" s="87">
        <v>0</v>
      </c>
      <c r="J26" s="87">
        <v>4000</v>
      </c>
      <c r="K26" s="87">
        <v>0</v>
      </c>
    </row>
    <row r="27" spans="1:11" ht="12.75">
      <c r="A27" s="122">
        <v>92</v>
      </c>
      <c r="B27" s="123">
        <v>0</v>
      </c>
      <c r="C27" s="107">
        <v>0</v>
      </c>
      <c r="D27" s="107">
        <v>0</v>
      </c>
      <c r="E27" s="107">
        <v>0</v>
      </c>
      <c r="F27" s="107">
        <v>60000</v>
      </c>
      <c r="G27" s="105">
        <v>0</v>
      </c>
      <c r="H27" s="106">
        <v>0</v>
      </c>
      <c r="I27" s="106">
        <v>35000</v>
      </c>
      <c r="J27" s="106">
        <v>0</v>
      </c>
      <c r="K27" s="106">
        <v>0</v>
      </c>
    </row>
    <row r="28" spans="1:11" ht="13.5" thickBot="1">
      <c r="A28" s="88"/>
      <c r="B28" s="89"/>
      <c r="C28" s="90"/>
      <c r="D28" s="90"/>
      <c r="E28" s="90"/>
      <c r="F28" s="90"/>
      <c r="G28" s="91"/>
      <c r="H28" s="92"/>
      <c r="I28" s="92"/>
      <c r="J28" s="92"/>
      <c r="K28" s="129"/>
    </row>
    <row r="29" spans="1:13" s="2" customFormat="1" ht="30" customHeight="1" thickBot="1">
      <c r="A29" s="10" t="s">
        <v>9</v>
      </c>
      <c r="B29" s="100">
        <v>298080</v>
      </c>
      <c r="C29" s="101">
        <v>103000</v>
      </c>
      <c r="D29" s="101">
        <v>190550</v>
      </c>
      <c r="E29" s="101">
        <v>1112400</v>
      </c>
      <c r="F29" s="101">
        <v>103000</v>
      </c>
      <c r="G29" s="101">
        <v>10205575</v>
      </c>
      <c r="H29" s="102">
        <v>40460</v>
      </c>
      <c r="I29" s="102">
        <v>164210</v>
      </c>
      <c r="J29" s="102">
        <v>4000</v>
      </c>
      <c r="K29" s="128">
        <v>0</v>
      </c>
      <c r="L29" s="121"/>
      <c r="M29" s="121"/>
    </row>
    <row r="30" spans="1:11" s="2" customFormat="1" ht="28.5" customHeight="1" thickBot="1" thickTop="1">
      <c r="A30" s="98" t="s">
        <v>34</v>
      </c>
      <c r="B30" s="223">
        <f>B29+C29+D29+E29+F29+G29+H29+I29+J29+K29</f>
        <v>12221275</v>
      </c>
      <c r="C30" s="224"/>
      <c r="D30" s="224"/>
      <c r="E30" s="224"/>
      <c r="F30" s="224"/>
      <c r="G30" s="224"/>
      <c r="H30" s="224"/>
      <c r="I30" s="225"/>
      <c r="J30" s="225"/>
      <c r="K30" s="226"/>
    </row>
    <row r="31" spans="4:5" ht="13.5" thickBot="1">
      <c r="D31" s="13"/>
      <c r="E31" s="14"/>
    </row>
    <row r="32" spans="1:11" ht="26.25" customHeight="1" thickBot="1">
      <c r="A32" s="66" t="s">
        <v>8</v>
      </c>
      <c r="B32" s="219" t="s">
        <v>62</v>
      </c>
      <c r="C32" s="220"/>
      <c r="D32" s="220"/>
      <c r="E32" s="220"/>
      <c r="F32" s="220"/>
      <c r="G32" s="220"/>
      <c r="H32" s="220"/>
      <c r="I32" s="221"/>
      <c r="J32" s="221"/>
      <c r="K32" s="222"/>
    </row>
    <row r="33" spans="1:11" ht="90" thickBot="1">
      <c r="A33" s="67" t="s">
        <v>42</v>
      </c>
      <c r="B33" s="99" t="s">
        <v>50</v>
      </c>
      <c r="C33" s="99" t="s">
        <v>51</v>
      </c>
      <c r="D33" s="99" t="s">
        <v>52</v>
      </c>
      <c r="E33" s="99" t="s">
        <v>53</v>
      </c>
      <c r="F33" s="99" t="s">
        <v>54</v>
      </c>
      <c r="G33" s="99" t="s">
        <v>55</v>
      </c>
      <c r="H33" s="99" t="s">
        <v>56</v>
      </c>
      <c r="I33" s="99" t="s">
        <v>57</v>
      </c>
      <c r="J33" s="99" t="s">
        <v>58</v>
      </c>
      <c r="K33" s="99" t="s">
        <v>59</v>
      </c>
    </row>
    <row r="34" spans="1:11" ht="12.75">
      <c r="A34" s="81">
        <v>63</v>
      </c>
      <c r="B34" s="124">
        <v>0</v>
      </c>
      <c r="C34" s="125">
        <v>0</v>
      </c>
      <c r="D34" s="126">
        <v>0</v>
      </c>
      <c r="E34" s="126">
        <v>0</v>
      </c>
      <c r="F34" s="126">
        <v>106090</v>
      </c>
      <c r="G34" s="130">
        <v>10511745</v>
      </c>
      <c r="H34" s="127">
        <v>41670</v>
      </c>
      <c r="I34" s="127">
        <v>0</v>
      </c>
      <c r="J34" s="127">
        <v>0</v>
      </c>
      <c r="K34" s="127">
        <v>0</v>
      </c>
    </row>
    <row r="35" spans="1:11" ht="12.75">
      <c r="A35" s="83">
        <v>64</v>
      </c>
      <c r="B35" s="84">
        <v>0</v>
      </c>
      <c r="C35" s="85">
        <v>1050</v>
      </c>
      <c r="D35" s="85">
        <v>0</v>
      </c>
      <c r="E35" s="85">
        <v>0</v>
      </c>
      <c r="F35" s="85">
        <v>0</v>
      </c>
      <c r="G35" s="86">
        <v>0</v>
      </c>
      <c r="H35" s="87">
        <v>0</v>
      </c>
      <c r="I35" s="87">
        <v>0</v>
      </c>
      <c r="J35" s="87">
        <v>0</v>
      </c>
      <c r="K35" s="87">
        <v>0</v>
      </c>
    </row>
    <row r="36" spans="1:11" ht="12.75">
      <c r="A36" s="83">
        <v>65</v>
      </c>
      <c r="B36" s="84">
        <v>0</v>
      </c>
      <c r="C36" s="85">
        <v>0</v>
      </c>
      <c r="D36" s="85">
        <v>171265</v>
      </c>
      <c r="E36" s="85">
        <v>1146965</v>
      </c>
      <c r="F36" s="85">
        <v>0</v>
      </c>
      <c r="G36" s="86">
        <v>0</v>
      </c>
      <c r="H36" s="87">
        <v>0</v>
      </c>
      <c r="I36" s="87">
        <v>0</v>
      </c>
      <c r="J36" s="87">
        <v>0</v>
      </c>
      <c r="K36" s="87">
        <v>0</v>
      </c>
    </row>
    <row r="37" spans="1:11" ht="12.75">
      <c r="A37" s="83">
        <v>66</v>
      </c>
      <c r="B37" s="84">
        <v>0</v>
      </c>
      <c r="C37" s="85">
        <v>105040</v>
      </c>
      <c r="D37" s="85">
        <v>0</v>
      </c>
      <c r="E37" s="85">
        <v>0</v>
      </c>
      <c r="F37" s="85">
        <v>0</v>
      </c>
      <c r="G37" s="86">
        <v>0</v>
      </c>
      <c r="H37" s="87">
        <v>0</v>
      </c>
      <c r="I37" s="87">
        <v>111815</v>
      </c>
      <c r="J37" s="87">
        <v>0</v>
      </c>
      <c r="K37" s="87">
        <v>0</v>
      </c>
    </row>
    <row r="38" spans="1:11" ht="12.75">
      <c r="A38" s="83">
        <v>67</v>
      </c>
      <c r="B38" s="84">
        <v>307025</v>
      </c>
      <c r="C38" s="85">
        <v>0</v>
      </c>
      <c r="D38" s="85">
        <v>0</v>
      </c>
      <c r="E38" s="85">
        <v>0</v>
      </c>
      <c r="F38" s="85">
        <v>0</v>
      </c>
      <c r="G38" s="86">
        <v>0</v>
      </c>
      <c r="H38" s="87">
        <v>0</v>
      </c>
      <c r="I38" s="87">
        <v>0</v>
      </c>
      <c r="J38" s="87">
        <v>0</v>
      </c>
      <c r="K38" s="87">
        <v>0</v>
      </c>
    </row>
    <row r="39" spans="1:11" ht="13.5" customHeight="1">
      <c r="A39" s="83">
        <v>72</v>
      </c>
      <c r="B39" s="84">
        <v>0</v>
      </c>
      <c r="C39" s="85">
        <v>0</v>
      </c>
      <c r="D39" s="85">
        <v>0</v>
      </c>
      <c r="E39" s="85">
        <v>0</v>
      </c>
      <c r="F39" s="85">
        <v>0</v>
      </c>
      <c r="G39" s="86">
        <v>0</v>
      </c>
      <c r="H39" s="87">
        <v>0</v>
      </c>
      <c r="I39" s="87">
        <v>0</v>
      </c>
      <c r="J39" s="87">
        <v>4000</v>
      </c>
      <c r="K39" s="87">
        <v>0</v>
      </c>
    </row>
    <row r="40" spans="1:11" ht="13.5" customHeight="1">
      <c r="A40" s="122">
        <v>92</v>
      </c>
      <c r="B40" s="123">
        <v>0</v>
      </c>
      <c r="C40" s="107">
        <v>0</v>
      </c>
      <c r="D40" s="107">
        <v>25000</v>
      </c>
      <c r="E40" s="107">
        <v>0</v>
      </c>
      <c r="F40" s="107">
        <v>0</v>
      </c>
      <c r="G40" s="105">
        <v>0</v>
      </c>
      <c r="H40" s="106">
        <v>0</v>
      </c>
      <c r="I40" s="106">
        <v>35000</v>
      </c>
      <c r="J40" s="106">
        <v>0</v>
      </c>
      <c r="K40" s="106">
        <v>0</v>
      </c>
    </row>
    <row r="41" spans="1:11" ht="13.5" customHeight="1" thickBot="1">
      <c r="A41" s="88"/>
      <c r="B41" s="89"/>
      <c r="C41" s="90"/>
      <c r="D41" s="90"/>
      <c r="E41" s="90"/>
      <c r="F41" s="90"/>
      <c r="G41" s="91"/>
      <c r="H41" s="92"/>
      <c r="I41" s="92"/>
      <c r="J41" s="92">
        <v>0</v>
      </c>
      <c r="K41" s="92">
        <v>0</v>
      </c>
    </row>
    <row r="42" spans="1:13" s="2" customFormat="1" ht="30" customHeight="1" thickBot="1">
      <c r="A42" s="10" t="s">
        <v>9</v>
      </c>
      <c r="B42" s="100">
        <v>307025</v>
      </c>
      <c r="C42" s="101">
        <v>106090</v>
      </c>
      <c r="D42" s="101">
        <v>196265</v>
      </c>
      <c r="E42" s="101">
        <v>1146965</v>
      </c>
      <c r="F42" s="101">
        <v>106090</v>
      </c>
      <c r="G42" s="101">
        <v>10511745</v>
      </c>
      <c r="H42" s="102">
        <v>41670</v>
      </c>
      <c r="I42" s="102">
        <v>146815</v>
      </c>
      <c r="J42" s="102">
        <v>4000</v>
      </c>
      <c r="K42" s="102">
        <v>0</v>
      </c>
      <c r="M42" s="121"/>
    </row>
    <row r="43" spans="1:11" s="2" customFormat="1" ht="28.5" customHeight="1" thickBot="1" thickTop="1">
      <c r="A43" s="98" t="s">
        <v>37</v>
      </c>
      <c r="B43" s="223">
        <f>B42+C42+D42+E42+F42+G42+H42+I42+J42+K42</f>
        <v>12566665</v>
      </c>
      <c r="C43" s="224"/>
      <c r="D43" s="224"/>
      <c r="E43" s="224"/>
      <c r="F43" s="224"/>
      <c r="G43" s="224"/>
      <c r="H43" s="224"/>
      <c r="I43" s="225"/>
      <c r="J43" s="225"/>
      <c r="K43" s="226"/>
    </row>
    <row r="44" spans="3:5" ht="13.5" customHeight="1">
      <c r="C44" s="15"/>
      <c r="D44" s="13"/>
      <c r="E44" s="16"/>
    </row>
    <row r="45" spans="3:5" ht="13.5" customHeight="1">
      <c r="C45" s="15"/>
      <c r="D45" s="17"/>
      <c r="E45" s="18"/>
    </row>
    <row r="46" spans="4:5" ht="13.5" customHeight="1">
      <c r="D46" s="19"/>
      <c r="E46" s="20"/>
    </row>
    <row r="47" spans="4:5" ht="13.5" customHeight="1">
      <c r="D47" s="21"/>
      <c r="E47" s="22"/>
    </row>
    <row r="48" spans="4:5" ht="13.5" customHeight="1">
      <c r="D48" s="13"/>
      <c r="E48" s="14"/>
    </row>
    <row r="49" spans="3:5" ht="28.5" customHeight="1">
      <c r="C49" s="15"/>
      <c r="D49" s="13"/>
      <c r="E49" s="23"/>
    </row>
    <row r="50" spans="3:5" ht="13.5" customHeight="1">
      <c r="C50" s="15"/>
      <c r="D50" s="13"/>
      <c r="E50" s="18"/>
    </row>
    <row r="51" spans="4:5" ht="13.5" customHeight="1">
      <c r="D51" s="13"/>
      <c r="E51" s="14"/>
    </row>
    <row r="52" spans="4:5" ht="13.5" customHeight="1">
      <c r="D52" s="13"/>
      <c r="E52" s="22"/>
    </row>
    <row r="53" spans="4:5" ht="13.5" customHeight="1">
      <c r="D53" s="13"/>
      <c r="E53" s="14"/>
    </row>
    <row r="54" spans="4:5" ht="22.5" customHeight="1">
      <c r="D54" s="13"/>
      <c r="E54" s="24"/>
    </row>
    <row r="55" spans="4:5" ht="13.5" customHeight="1">
      <c r="D55" s="19"/>
      <c r="E55" s="20"/>
    </row>
    <row r="56" spans="2:5" ht="13.5" customHeight="1">
      <c r="B56" s="15"/>
      <c r="D56" s="19"/>
      <c r="E56" s="25"/>
    </row>
    <row r="57" spans="3:5" ht="13.5" customHeight="1">
      <c r="C57" s="15"/>
      <c r="D57" s="19"/>
      <c r="E57" s="26"/>
    </row>
    <row r="58" spans="3:5" ht="13.5" customHeight="1">
      <c r="C58" s="15"/>
      <c r="D58" s="21"/>
      <c r="E58" s="18"/>
    </row>
    <row r="59" spans="4:5" ht="13.5" customHeight="1">
      <c r="D59" s="13"/>
      <c r="E59" s="14"/>
    </row>
    <row r="60" spans="2:5" ht="13.5" customHeight="1">
      <c r="B60" s="15"/>
      <c r="D60" s="13"/>
      <c r="E60" s="16"/>
    </row>
    <row r="61" spans="3:5" ht="13.5" customHeight="1">
      <c r="C61" s="15"/>
      <c r="D61" s="13"/>
      <c r="E61" s="25"/>
    </row>
    <row r="62" spans="3:5" ht="13.5" customHeight="1">
      <c r="C62" s="15"/>
      <c r="D62" s="21"/>
      <c r="E62" s="18"/>
    </row>
    <row r="63" spans="4:5" ht="13.5" customHeight="1">
      <c r="D63" s="19"/>
      <c r="E63" s="14"/>
    </row>
    <row r="64" spans="3:5" ht="13.5" customHeight="1">
      <c r="C64" s="15"/>
      <c r="D64" s="19"/>
      <c r="E64" s="25"/>
    </row>
    <row r="65" spans="4:5" ht="22.5" customHeight="1">
      <c r="D65" s="21"/>
      <c r="E65" s="24"/>
    </row>
    <row r="66" spans="4:5" ht="13.5" customHeight="1">
      <c r="D66" s="13"/>
      <c r="E66" s="14"/>
    </row>
    <row r="67" spans="4:5" ht="13.5" customHeight="1">
      <c r="D67" s="21"/>
      <c r="E67" s="18"/>
    </row>
    <row r="68" spans="4:5" ht="13.5" customHeight="1">
      <c r="D68" s="13"/>
      <c r="E68" s="14"/>
    </row>
    <row r="69" spans="4:5" ht="13.5" customHeight="1">
      <c r="D69" s="13"/>
      <c r="E69" s="14"/>
    </row>
    <row r="70" spans="1:5" ht="13.5" customHeight="1">
      <c r="A70" s="15"/>
      <c r="D70" s="27"/>
      <c r="E70" s="25"/>
    </row>
    <row r="71" spans="2:5" ht="13.5" customHeight="1">
      <c r="B71" s="15"/>
      <c r="C71" s="15"/>
      <c r="D71" s="28"/>
      <c r="E71" s="25"/>
    </row>
    <row r="72" spans="2:5" ht="13.5" customHeight="1">
      <c r="B72" s="15"/>
      <c r="C72" s="15"/>
      <c r="D72" s="28"/>
      <c r="E72" s="16"/>
    </row>
    <row r="73" spans="2:5" ht="13.5" customHeight="1">
      <c r="B73" s="15"/>
      <c r="C73" s="15"/>
      <c r="D73" s="21"/>
      <c r="E73" s="22"/>
    </row>
    <row r="74" spans="4:5" ht="12.75">
      <c r="D74" s="13"/>
      <c r="E74" s="14"/>
    </row>
    <row r="75" spans="2:5" ht="12.75">
      <c r="B75" s="15"/>
      <c r="D75" s="13"/>
      <c r="E75" s="25"/>
    </row>
    <row r="76" spans="3:5" ht="12.75">
      <c r="C76" s="15"/>
      <c r="D76" s="13"/>
      <c r="E76" s="16"/>
    </row>
    <row r="77" spans="3:5" ht="12.75">
      <c r="C77" s="15"/>
      <c r="D77" s="21"/>
      <c r="E77" s="18"/>
    </row>
    <row r="78" spans="4:5" ht="12.75">
      <c r="D78" s="13"/>
      <c r="E78" s="14"/>
    </row>
    <row r="79" spans="4:5" ht="12.75">
      <c r="D79" s="13"/>
      <c r="E79" s="14"/>
    </row>
    <row r="80" spans="4:5" ht="12.75">
      <c r="D80" s="29"/>
      <c r="E80" s="30"/>
    </row>
    <row r="81" spans="4:5" ht="12.75">
      <c r="D81" s="13"/>
      <c r="E81" s="14"/>
    </row>
    <row r="82" spans="4:5" ht="12.75">
      <c r="D82" s="13"/>
      <c r="E82" s="14"/>
    </row>
    <row r="83" spans="4:5" ht="12.75">
      <c r="D83" s="13"/>
      <c r="E83" s="14"/>
    </row>
    <row r="84" spans="4:5" ht="12.75">
      <c r="D84" s="21"/>
      <c r="E84" s="18"/>
    </row>
    <row r="85" spans="4:5" ht="12.75">
      <c r="D85" s="13"/>
      <c r="E85" s="14"/>
    </row>
    <row r="86" spans="4:5" ht="12.75">
      <c r="D86" s="21"/>
      <c r="E86" s="18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13"/>
      <c r="E90" s="14"/>
    </row>
    <row r="91" spans="1:5" ht="28.5" customHeight="1">
      <c r="A91" s="31"/>
      <c r="B91" s="31"/>
      <c r="C91" s="31"/>
      <c r="D91" s="32"/>
      <c r="E91" s="33"/>
    </row>
    <row r="92" spans="3:5" ht="12.75">
      <c r="C92" s="15"/>
      <c r="D92" s="13"/>
      <c r="E92" s="16"/>
    </row>
    <row r="93" spans="4:5" ht="12.75">
      <c r="D93" s="34"/>
      <c r="E93" s="35"/>
    </row>
    <row r="94" spans="4:5" ht="12.75">
      <c r="D94" s="13"/>
      <c r="E94" s="14"/>
    </row>
    <row r="95" spans="4:5" ht="12.75">
      <c r="D95" s="29"/>
      <c r="E95" s="30"/>
    </row>
    <row r="96" spans="4:5" ht="12.75">
      <c r="D96" s="29"/>
      <c r="E96" s="30"/>
    </row>
    <row r="97" spans="4:5" ht="12.75">
      <c r="D97" s="13"/>
      <c r="E97" s="14"/>
    </row>
    <row r="98" spans="4:5" ht="12.75">
      <c r="D98" s="21"/>
      <c r="E98" s="18"/>
    </row>
    <row r="99" spans="4:5" ht="12.75">
      <c r="D99" s="13"/>
      <c r="E99" s="14"/>
    </row>
    <row r="100" spans="4:5" ht="12.75">
      <c r="D100" s="13"/>
      <c r="E100" s="14"/>
    </row>
    <row r="101" spans="4:5" ht="12.75">
      <c r="D101" s="21"/>
      <c r="E101" s="18"/>
    </row>
    <row r="102" spans="4:5" ht="12.75">
      <c r="D102" s="13"/>
      <c r="E102" s="14"/>
    </row>
    <row r="103" spans="4:5" ht="12.75">
      <c r="D103" s="29"/>
      <c r="E103" s="30"/>
    </row>
    <row r="104" spans="4:5" ht="12.75">
      <c r="D104" s="21"/>
      <c r="E104" s="35"/>
    </row>
    <row r="105" spans="4:5" ht="12.75">
      <c r="D105" s="19"/>
      <c r="E105" s="30"/>
    </row>
    <row r="106" spans="4:5" ht="12.75">
      <c r="D106" s="21"/>
      <c r="E106" s="18"/>
    </row>
    <row r="107" spans="4:5" ht="12.75">
      <c r="D107" s="13"/>
      <c r="E107" s="14"/>
    </row>
    <row r="108" spans="3:5" ht="12.75">
      <c r="C108" s="15"/>
      <c r="D108" s="13"/>
      <c r="E108" s="16"/>
    </row>
    <row r="109" spans="4:5" ht="12.75">
      <c r="D109" s="19"/>
      <c r="E109" s="18"/>
    </row>
    <row r="110" spans="4:5" ht="12.75">
      <c r="D110" s="19"/>
      <c r="E110" s="30"/>
    </row>
    <row r="111" spans="3:5" ht="12.75">
      <c r="C111" s="15"/>
      <c r="D111" s="19"/>
      <c r="E111" s="36"/>
    </row>
    <row r="112" spans="3:5" ht="12.75">
      <c r="C112" s="15"/>
      <c r="D112" s="21"/>
      <c r="E112" s="22"/>
    </row>
    <row r="113" spans="4:5" ht="12.75">
      <c r="D113" s="13"/>
      <c r="E113" s="14"/>
    </row>
    <row r="114" spans="4:5" ht="12.75">
      <c r="D114" s="34"/>
      <c r="E114" s="37"/>
    </row>
    <row r="115" spans="4:5" ht="11.25" customHeight="1">
      <c r="D115" s="29"/>
      <c r="E115" s="30"/>
    </row>
    <row r="116" spans="2:5" ht="24" customHeight="1">
      <c r="B116" s="15"/>
      <c r="D116" s="29"/>
      <c r="E116" s="38"/>
    </row>
    <row r="117" spans="3:5" ht="15" customHeight="1">
      <c r="C117" s="15"/>
      <c r="D117" s="29"/>
      <c r="E117" s="38"/>
    </row>
    <row r="118" spans="4:5" ht="11.25" customHeight="1">
      <c r="D118" s="34"/>
      <c r="E118" s="35"/>
    </row>
    <row r="119" spans="4:5" ht="12.75">
      <c r="D119" s="29"/>
      <c r="E119" s="30"/>
    </row>
    <row r="120" spans="2:5" ht="13.5" customHeight="1">
      <c r="B120" s="15"/>
      <c r="D120" s="29"/>
      <c r="E120" s="39"/>
    </row>
    <row r="121" spans="3:5" ht="12.75" customHeight="1">
      <c r="C121" s="15"/>
      <c r="D121" s="29"/>
      <c r="E121" s="16"/>
    </row>
    <row r="122" spans="3:5" ht="12.75" customHeight="1">
      <c r="C122" s="15"/>
      <c r="D122" s="21"/>
      <c r="E122" s="22"/>
    </row>
    <row r="123" spans="4:5" ht="12.75">
      <c r="D123" s="13"/>
      <c r="E123" s="14"/>
    </row>
    <row r="124" spans="3:5" ht="12.75">
      <c r="C124" s="15"/>
      <c r="D124" s="13"/>
      <c r="E124" s="36"/>
    </row>
    <row r="125" spans="4:5" ht="12.75">
      <c r="D125" s="34"/>
      <c r="E125" s="35"/>
    </row>
    <row r="126" spans="4:5" ht="12.75">
      <c r="D126" s="29"/>
      <c r="E126" s="30"/>
    </row>
    <row r="127" spans="4:5" ht="12.75">
      <c r="D127" s="13"/>
      <c r="E127" s="14"/>
    </row>
    <row r="128" spans="1:5" ht="19.5" customHeight="1">
      <c r="A128" s="40"/>
      <c r="B128" s="5"/>
      <c r="C128" s="5"/>
      <c r="D128" s="5"/>
      <c r="E128" s="25"/>
    </row>
    <row r="129" spans="1:5" ht="15" customHeight="1">
      <c r="A129" s="15"/>
      <c r="D129" s="27"/>
      <c r="E129" s="25"/>
    </row>
    <row r="130" spans="1:5" ht="12.75">
      <c r="A130" s="15"/>
      <c r="B130" s="15"/>
      <c r="D130" s="27"/>
      <c r="E130" s="16"/>
    </row>
    <row r="131" spans="3:5" ht="12.75">
      <c r="C131" s="15"/>
      <c r="D131" s="13"/>
      <c r="E131" s="25"/>
    </row>
    <row r="132" spans="4:5" ht="12.75">
      <c r="D132" s="17"/>
      <c r="E132" s="18"/>
    </row>
    <row r="133" spans="2:5" ht="12.75">
      <c r="B133" s="15"/>
      <c r="D133" s="13"/>
      <c r="E133" s="16"/>
    </row>
    <row r="134" spans="3:5" ht="12.75">
      <c r="C134" s="15"/>
      <c r="D134" s="13"/>
      <c r="E134" s="16"/>
    </row>
    <row r="135" spans="4:5" ht="12.75">
      <c r="D135" s="21"/>
      <c r="E135" s="22"/>
    </row>
    <row r="136" spans="3:5" ht="22.5" customHeight="1">
      <c r="C136" s="15"/>
      <c r="D136" s="13"/>
      <c r="E136" s="23"/>
    </row>
    <row r="137" spans="4:5" ht="12.75">
      <c r="D137" s="13"/>
      <c r="E137" s="22"/>
    </row>
    <row r="138" spans="2:5" ht="12.75">
      <c r="B138" s="15"/>
      <c r="D138" s="19"/>
      <c r="E138" s="25"/>
    </row>
    <row r="139" spans="3:5" ht="12.75">
      <c r="C139" s="15"/>
      <c r="D139" s="19"/>
      <c r="E139" s="26"/>
    </row>
    <row r="140" spans="4:5" ht="12.75">
      <c r="D140" s="21"/>
      <c r="E140" s="18"/>
    </row>
    <row r="141" spans="1:5" ht="13.5" customHeight="1">
      <c r="A141" s="15"/>
      <c r="D141" s="27"/>
      <c r="E141" s="25"/>
    </row>
    <row r="142" spans="2:5" ht="13.5" customHeight="1">
      <c r="B142" s="15"/>
      <c r="D142" s="13"/>
      <c r="E142" s="25"/>
    </row>
    <row r="143" spans="3:5" ht="13.5" customHeight="1">
      <c r="C143" s="15"/>
      <c r="D143" s="13"/>
      <c r="E143" s="16"/>
    </row>
    <row r="144" spans="3:5" ht="12.75">
      <c r="C144" s="15"/>
      <c r="D144" s="21"/>
      <c r="E144" s="18"/>
    </row>
    <row r="145" spans="3:5" ht="12.75">
      <c r="C145" s="15"/>
      <c r="D145" s="13"/>
      <c r="E145" s="16"/>
    </row>
    <row r="146" spans="4:5" ht="12.75">
      <c r="D146" s="34"/>
      <c r="E146" s="35"/>
    </row>
    <row r="147" spans="3:5" ht="12.75">
      <c r="C147" s="15"/>
      <c r="D147" s="19"/>
      <c r="E147" s="36"/>
    </row>
    <row r="148" spans="3:5" ht="12.75">
      <c r="C148" s="15"/>
      <c r="D148" s="21"/>
      <c r="E148" s="22"/>
    </row>
    <row r="149" spans="4:5" ht="12.75">
      <c r="D149" s="34"/>
      <c r="E149" s="41"/>
    </row>
    <row r="150" spans="2:5" ht="12.75">
      <c r="B150" s="15"/>
      <c r="D150" s="29"/>
      <c r="E150" s="39"/>
    </row>
    <row r="151" spans="3:5" ht="12.75">
      <c r="C151" s="15"/>
      <c r="D151" s="29"/>
      <c r="E151" s="16"/>
    </row>
    <row r="152" spans="3:5" ht="12.75">
      <c r="C152" s="15"/>
      <c r="D152" s="21"/>
      <c r="E152" s="22"/>
    </row>
    <row r="153" spans="3:5" ht="12.75">
      <c r="C153" s="15"/>
      <c r="D153" s="21"/>
      <c r="E153" s="22"/>
    </row>
    <row r="154" spans="4:5" ht="12.75">
      <c r="D154" s="13"/>
      <c r="E154" s="14"/>
    </row>
    <row r="155" spans="1:5" s="42" customFormat="1" ht="18" customHeight="1">
      <c r="A155" s="227"/>
      <c r="B155" s="228"/>
      <c r="C155" s="228"/>
      <c r="D155" s="228"/>
      <c r="E155" s="228"/>
    </row>
    <row r="156" spans="1:5" ht="28.5" customHeight="1">
      <c r="A156" s="31"/>
      <c r="B156" s="31"/>
      <c r="C156" s="31"/>
      <c r="D156" s="32"/>
      <c r="E156" s="33"/>
    </row>
    <row r="158" spans="1:5" ht="15.75">
      <c r="A158" s="44"/>
      <c r="B158" s="15"/>
      <c r="C158" s="15"/>
      <c r="D158" s="45"/>
      <c r="E158" s="4"/>
    </row>
    <row r="159" spans="1:5" ht="12.75">
      <c r="A159" s="15"/>
      <c r="B159" s="15"/>
      <c r="C159" s="15"/>
      <c r="D159" s="45"/>
      <c r="E159" s="4"/>
    </row>
    <row r="160" spans="1:5" ht="17.25" customHeight="1">
      <c r="A160" s="15"/>
      <c r="B160" s="15"/>
      <c r="C160" s="15"/>
      <c r="D160" s="45"/>
      <c r="E160" s="4"/>
    </row>
    <row r="161" spans="1:5" ht="13.5" customHeight="1">
      <c r="A161" s="15"/>
      <c r="B161" s="15"/>
      <c r="C161" s="15"/>
      <c r="D161" s="45"/>
      <c r="E161" s="4"/>
    </row>
    <row r="162" spans="1:5" ht="12.75">
      <c r="A162" s="15"/>
      <c r="B162" s="15"/>
      <c r="C162" s="15"/>
      <c r="D162" s="45"/>
      <c r="E162" s="4"/>
    </row>
    <row r="163" spans="1:3" ht="12.75">
      <c r="A163" s="15"/>
      <c r="B163" s="15"/>
      <c r="C163" s="15"/>
    </row>
    <row r="164" spans="1:5" ht="12.75">
      <c r="A164" s="15"/>
      <c r="B164" s="15"/>
      <c r="C164" s="15"/>
      <c r="D164" s="45"/>
      <c r="E164" s="4"/>
    </row>
    <row r="165" spans="1:5" ht="12.75">
      <c r="A165" s="15"/>
      <c r="B165" s="15"/>
      <c r="C165" s="15"/>
      <c r="D165" s="45"/>
      <c r="E165" s="46"/>
    </row>
    <row r="166" spans="1:5" ht="12.75">
      <c r="A166" s="15"/>
      <c r="B166" s="15"/>
      <c r="C166" s="15"/>
      <c r="D166" s="45"/>
      <c r="E166" s="4"/>
    </row>
    <row r="167" spans="1:5" ht="22.5" customHeight="1">
      <c r="A167" s="15"/>
      <c r="B167" s="15"/>
      <c r="C167" s="15"/>
      <c r="D167" s="45"/>
      <c r="E167" s="23"/>
    </row>
    <row r="168" spans="4:5" ht="22.5" customHeight="1">
      <c r="D168" s="21"/>
      <c r="E168" s="24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7" max="10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7"/>
  <sheetViews>
    <sheetView tabSelected="1" view="pageBreakPreview" zoomScale="112" zoomScaleSheetLayoutView="112" workbookViewId="0" topLeftCell="A142">
      <selection activeCell="N105" sqref="N105"/>
    </sheetView>
  </sheetViews>
  <sheetFormatPr defaultColWidth="11.421875" defaultRowHeight="12.75"/>
  <cols>
    <col min="1" max="1" width="9.7109375" style="62" customWidth="1"/>
    <col min="2" max="2" width="29.8515625" style="63" customWidth="1"/>
    <col min="3" max="3" width="14.00390625" style="3" customWidth="1"/>
    <col min="4" max="4" width="12.57421875" style="3" customWidth="1"/>
    <col min="5" max="5" width="11.8515625" style="3" customWidth="1"/>
    <col min="6" max="6" width="12.7109375" style="3" customWidth="1"/>
    <col min="7" max="7" width="13.28125" style="3" customWidth="1"/>
    <col min="8" max="8" width="11.8515625" style="3" customWidth="1"/>
    <col min="9" max="9" width="15.421875" style="3" customWidth="1"/>
    <col min="10" max="10" width="11.421875" style="3" customWidth="1"/>
    <col min="11" max="11" width="13.7109375" style="3" customWidth="1"/>
    <col min="12" max="12" width="10.8515625" style="3" customWidth="1"/>
    <col min="13" max="13" width="12.28125" style="3" customWidth="1"/>
    <col min="14" max="14" width="9.57421875" style="1" customWidth="1"/>
    <col min="15" max="16384" width="11.421875" style="1" customWidth="1"/>
  </cols>
  <sheetData>
    <row r="1" spans="1:13" ht="18" customHeight="1">
      <c r="A1" s="229" t="s">
        <v>121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4" customFormat="1" ht="101.25">
      <c r="A3" s="133" t="s">
        <v>10</v>
      </c>
      <c r="B3" s="134" t="s">
        <v>11</v>
      </c>
      <c r="C3" s="133" t="s">
        <v>47</v>
      </c>
      <c r="D3" s="133" t="s">
        <v>50</v>
      </c>
      <c r="E3" s="133" t="s">
        <v>51</v>
      </c>
      <c r="F3" s="133" t="s">
        <v>52</v>
      </c>
      <c r="G3" s="133" t="s">
        <v>53</v>
      </c>
      <c r="H3" s="133" t="s">
        <v>54</v>
      </c>
      <c r="I3" s="133" t="s">
        <v>55</v>
      </c>
      <c r="J3" s="133" t="s">
        <v>56</v>
      </c>
      <c r="K3" s="133" t="s">
        <v>57</v>
      </c>
      <c r="L3" s="133" t="s">
        <v>58</v>
      </c>
      <c r="M3" s="133" t="s">
        <v>59</v>
      </c>
    </row>
    <row r="4" spans="1:13" ht="12.75">
      <c r="A4" s="135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4" s="4" customFormat="1" ht="21.75">
      <c r="A5" s="138"/>
      <c r="B5" s="139" t="s">
        <v>111</v>
      </c>
      <c r="C5" s="140">
        <v>11866010</v>
      </c>
      <c r="D5" s="140">
        <v>289400</v>
      </c>
      <c r="E5" s="140">
        <v>125000</v>
      </c>
      <c r="F5" s="140">
        <v>185000</v>
      </c>
      <c r="G5" s="140">
        <v>1080000</v>
      </c>
      <c r="H5" s="140">
        <v>100000</v>
      </c>
      <c r="I5" s="140">
        <v>9908330</v>
      </c>
      <c r="J5" s="140">
        <v>39280</v>
      </c>
      <c r="K5" s="140">
        <v>135000</v>
      </c>
      <c r="L5" s="140">
        <v>4000</v>
      </c>
      <c r="M5" s="141">
        <v>0</v>
      </c>
      <c r="N5" s="39"/>
    </row>
    <row r="6" spans="1:13" ht="12.75" customHeight="1">
      <c r="A6" s="142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4" s="4" customFormat="1" ht="12.75">
      <c r="A7" s="145" t="s">
        <v>40</v>
      </c>
      <c r="B7" s="146" t="s">
        <v>112</v>
      </c>
      <c r="C7" s="147">
        <v>11371510</v>
      </c>
      <c r="D7" s="148">
        <v>29400</v>
      </c>
      <c r="E7" s="148">
        <v>7500</v>
      </c>
      <c r="F7" s="148">
        <v>185000</v>
      </c>
      <c r="G7" s="148">
        <v>1080000</v>
      </c>
      <c r="H7" s="149">
        <v>0</v>
      </c>
      <c r="I7" s="148">
        <v>9908330</v>
      </c>
      <c r="J7" s="147">
        <v>39280</v>
      </c>
      <c r="K7" s="148">
        <v>122000</v>
      </c>
      <c r="L7" s="149">
        <v>0</v>
      </c>
      <c r="M7" s="149">
        <v>0</v>
      </c>
      <c r="N7" s="39"/>
    </row>
    <row r="8" spans="1:13" s="4" customFormat="1" ht="12.75" customHeight="1">
      <c r="A8" s="145" t="s">
        <v>60</v>
      </c>
      <c r="B8" s="146" t="s">
        <v>114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4" s="4" customFormat="1" ht="12.75">
      <c r="A9" s="150">
        <v>3</v>
      </c>
      <c r="B9" s="151" t="s">
        <v>41</v>
      </c>
      <c r="C9" s="152">
        <v>11371510</v>
      </c>
      <c r="D9" s="152">
        <v>29400</v>
      </c>
      <c r="E9" s="152">
        <v>7500</v>
      </c>
      <c r="F9" s="152">
        <v>185000</v>
      </c>
      <c r="G9" s="152">
        <v>1080000</v>
      </c>
      <c r="H9" s="152">
        <v>0</v>
      </c>
      <c r="I9" s="152">
        <v>9908330</v>
      </c>
      <c r="J9" s="152">
        <v>39280</v>
      </c>
      <c r="K9" s="152">
        <v>122000</v>
      </c>
      <c r="L9" s="152">
        <v>0</v>
      </c>
      <c r="M9" s="152">
        <v>0</v>
      </c>
      <c r="N9" s="115"/>
    </row>
    <row r="10" spans="1:14" s="4" customFormat="1" ht="16.5" customHeight="1">
      <c r="A10" s="150">
        <v>31</v>
      </c>
      <c r="B10" s="151" t="s">
        <v>12</v>
      </c>
      <c r="C10" s="152">
        <f aca="true" t="shared" si="0" ref="C10:M10">SUM(C11,C16,C18)</f>
        <v>9855210</v>
      </c>
      <c r="D10" s="152">
        <f t="shared" si="0"/>
        <v>0</v>
      </c>
      <c r="E10" s="152">
        <f t="shared" si="0"/>
        <v>0</v>
      </c>
      <c r="F10" s="152">
        <f t="shared" si="0"/>
        <v>0</v>
      </c>
      <c r="G10" s="152">
        <f t="shared" si="0"/>
        <v>0</v>
      </c>
      <c r="H10" s="152">
        <f t="shared" si="0"/>
        <v>0</v>
      </c>
      <c r="I10" s="152">
        <f t="shared" si="0"/>
        <v>9815930</v>
      </c>
      <c r="J10" s="152">
        <f t="shared" si="0"/>
        <v>39280</v>
      </c>
      <c r="K10" s="152">
        <f t="shared" si="0"/>
        <v>0</v>
      </c>
      <c r="L10" s="152">
        <f t="shared" si="0"/>
        <v>0</v>
      </c>
      <c r="M10" s="152">
        <f t="shared" si="0"/>
        <v>0</v>
      </c>
      <c r="N10" s="115"/>
    </row>
    <row r="11" spans="1:14" ht="12.75">
      <c r="A11" s="150">
        <v>311</v>
      </c>
      <c r="B11" s="151" t="s">
        <v>13</v>
      </c>
      <c r="C11" s="152">
        <f aca="true" t="shared" si="1" ref="C11:M11">SUM(C12,C13,C14,C15)</f>
        <v>8297740</v>
      </c>
      <c r="D11" s="152">
        <f t="shared" si="1"/>
        <v>0</v>
      </c>
      <c r="E11" s="152">
        <f t="shared" si="1"/>
        <v>0</v>
      </c>
      <c r="F11" s="152">
        <f t="shared" si="1"/>
        <v>0</v>
      </c>
      <c r="G11" s="152">
        <f t="shared" si="1"/>
        <v>0</v>
      </c>
      <c r="H11" s="152">
        <f t="shared" si="1"/>
        <v>0</v>
      </c>
      <c r="I11" s="152">
        <f t="shared" si="1"/>
        <v>8263960</v>
      </c>
      <c r="J11" s="152">
        <f t="shared" si="1"/>
        <v>33780</v>
      </c>
      <c r="K11" s="152">
        <f t="shared" si="1"/>
        <v>0</v>
      </c>
      <c r="L11" s="152">
        <f t="shared" si="1"/>
        <v>0</v>
      </c>
      <c r="M11" s="152">
        <f t="shared" si="1"/>
        <v>0</v>
      </c>
      <c r="N11" s="116"/>
    </row>
    <row r="12" spans="1:14" ht="12.75" hidden="1">
      <c r="A12" s="153">
        <v>3111</v>
      </c>
      <c r="B12" s="154" t="s">
        <v>63</v>
      </c>
      <c r="C12" s="155">
        <v>7983540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7949760</v>
      </c>
      <c r="J12" s="155">
        <v>33780</v>
      </c>
      <c r="K12" s="155">
        <v>0</v>
      </c>
      <c r="L12" s="155">
        <v>0</v>
      </c>
      <c r="M12" s="155">
        <v>0</v>
      </c>
      <c r="N12" s="116"/>
    </row>
    <row r="13" spans="1:13" ht="12.75" hidden="1">
      <c r="A13" s="153">
        <v>3112</v>
      </c>
      <c r="B13" s="154" t="s">
        <v>64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</row>
    <row r="14" spans="1:13" ht="12.75" hidden="1">
      <c r="A14" s="153">
        <v>3113</v>
      </c>
      <c r="B14" s="154" t="s">
        <v>65</v>
      </c>
      <c r="C14" s="155">
        <v>228350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228350</v>
      </c>
      <c r="J14" s="155">
        <v>0</v>
      </c>
      <c r="K14" s="155">
        <v>0</v>
      </c>
      <c r="L14" s="155">
        <v>0</v>
      </c>
      <c r="M14" s="155">
        <v>0</v>
      </c>
    </row>
    <row r="15" spans="1:13" ht="12.75" hidden="1">
      <c r="A15" s="153">
        <v>3114</v>
      </c>
      <c r="B15" s="154" t="s">
        <v>66</v>
      </c>
      <c r="C15" s="155">
        <v>85850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85850</v>
      </c>
      <c r="J15" s="155">
        <v>0</v>
      </c>
      <c r="K15" s="155">
        <v>0</v>
      </c>
      <c r="L15" s="155">
        <v>0</v>
      </c>
      <c r="M15" s="155">
        <v>0</v>
      </c>
    </row>
    <row r="16" spans="1:14" ht="12.75">
      <c r="A16" s="150">
        <v>312</v>
      </c>
      <c r="B16" s="151" t="s">
        <v>14</v>
      </c>
      <c r="C16" s="152">
        <f aca="true" t="shared" si="2" ref="C16:M16">SUM(C17)</f>
        <v>254930</v>
      </c>
      <c r="D16" s="152">
        <f t="shared" si="2"/>
        <v>0</v>
      </c>
      <c r="E16" s="152">
        <f t="shared" si="2"/>
        <v>0</v>
      </c>
      <c r="F16" s="152">
        <f t="shared" si="2"/>
        <v>0</v>
      </c>
      <c r="G16" s="152">
        <f t="shared" si="2"/>
        <v>0</v>
      </c>
      <c r="H16" s="152">
        <f t="shared" si="2"/>
        <v>0</v>
      </c>
      <c r="I16" s="152">
        <f t="shared" si="2"/>
        <v>254930</v>
      </c>
      <c r="J16" s="152">
        <f t="shared" si="2"/>
        <v>0</v>
      </c>
      <c r="K16" s="152">
        <f t="shared" si="2"/>
        <v>0</v>
      </c>
      <c r="L16" s="152">
        <f t="shared" si="2"/>
        <v>0</v>
      </c>
      <c r="M16" s="152">
        <f t="shared" si="2"/>
        <v>0</v>
      </c>
      <c r="N16" s="116"/>
    </row>
    <row r="17" spans="1:13" ht="12.75" hidden="1">
      <c r="A17" s="153">
        <v>3121</v>
      </c>
      <c r="B17" s="154" t="s">
        <v>14</v>
      </c>
      <c r="C17" s="155">
        <v>254930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254930</v>
      </c>
      <c r="J17" s="155">
        <v>0</v>
      </c>
      <c r="K17" s="155">
        <v>0</v>
      </c>
      <c r="L17" s="155">
        <v>0</v>
      </c>
      <c r="M17" s="155">
        <v>0</v>
      </c>
    </row>
    <row r="18" spans="1:14" ht="12.75">
      <c r="A18" s="150">
        <v>313</v>
      </c>
      <c r="B18" s="151" t="s">
        <v>15</v>
      </c>
      <c r="C18" s="152">
        <v>1302540</v>
      </c>
      <c r="D18" s="152">
        <f aca="true" t="shared" si="3" ref="D18:M18">SUM(D19,D20,)</f>
        <v>0</v>
      </c>
      <c r="E18" s="152">
        <f t="shared" si="3"/>
        <v>0</v>
      </c>
      <c r="F18" s="152">
        <f t="shared" si="3"/>
        <v>0</v>
      </c>
      <c r="G18" s="152">
        <f t="shared" si="3"/>
        <v>0</v>
      </c>
      <c r="H18" s="152">
        <f t="shared" si="3"/>
        <v>0</v>
      </c>
      <c r="I18" s="152">
        <f t="shared" si="3"/>
        <v>1297040</v>
      </c>
      <c r="J18" s="152">
        <f t="shared" si="3"/>
        <v>5500</v>
      </c>
      <c r="K18" s="152">
        <f t="shared" si="3"/>
        <v>0</v>
      </c>
      <c r="L18" s="152">
        <f t="shared" si="3"/>
        <v>0</v>
      </c>
      <c r="M18" s="152">
        <f t="shared" si="3"/>
        <v>0</v>
      </c>
      <c r="N18" s="116"/>
    </row>
    <row r="19" spans="1:13" ht="12.75" hidden="1">
      <c r="A19" s="153">
        <v>3131</v>
      </c>
      <c r="B19" s="154" t="s">
        <v>67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</row>
    <row r="20" spans="1:14" ht="22.5" hidden="1">
      <c r="A20" s="153">
        <v>3132</v>
      </c>
      <c r="B20" s="154" t="s">
        <v>68</v>
      </c>
      <c r="C20" s="155">
        <v>1302540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1297040</v>
      </c>
      <c r="J20" s="155">
        <v>5500</v>
      </c>
      <c r="K20" s="155">
        <v>0</v>
      </c>
      <c r="L20" s="155">
        <v>0</v>
      </c>
      <c r="M20" s="155">
        <v>0</v>
      </c>
      <c r="N20" s="116"/>
    </row>
    <row r="21" spans="1:14" s="4" customFormat="1" ht="12.75">
      <c r="A21" s="150">
        <v>32</v>
      </c>
      <c r="B21" s="151" t="s">
        <v>16</v>
      </c>
      <c r="C21" s="152">
        <v>1508390</v>
      </c>
      <c r="D21" s="152">
        <f>SUM(D22,D27,D35)</f>
        <v>29400</v>
      </c>
      <c r="E21" s="152">
        <f>SUM(E22,E27,E35)</f>
        <v>4000</v>
      </c>
      <c r="F21" s="152">
        <v>185000</v>
      </c>
      <c r="G21" s="152">
        <v>1075590</v>
      </c>
      <c r="H21" s="152">
        <f>SUM(H22,H27,H35)</f>
        <v>0</v>
      </c>
      <c r="I21" s="152">
        <v>92400</v>
      </c>
      <c r="J21" s="152">
        <f>SUM(J22,J27,J35)</f>
        <v>0</v>
      </c>
      <c r="K21" s="152">
        <v>122000</v>
      </c>
      <c r="L21" s="152">
        <f>SUM(L22,L27,L35)</f>
        <v>0</v>
      </c>
      <c r="M21" s="152">
        <f>SUM(M22,M27,M35)</f>
        <v>0</v>
      </c>
      <c r="N21" s="115"/>
    </row>
    <row r="22" spans="1:14" ht="12.75">
      <c r="A22" s="150">
        <v>321</v>
      </c>
      <c r="B22" s="151" t="s">
        <v>17</v>
      </c>
      <c r="C22" s="152">
        <v>597750</v>
      </c>
      <c r="D22" s="152">
        <f aca="true" t="shared" si="4" ref="D22:M22">SUM(D23,D24,D25,D26)</f>
        <v>0</v>
      </c>
      <c r="E22" s="152">
        <f t="shared" si="4"/>
        <v>0</v>
      </c>
      <c r="F22" s="152">
        <f t="shared" si="4"/>
        <v>0</v>
      </c>
      <c r="G22" s="152">
        <f t="shared" si="4"/>
        <v>490820</v>
      </c>
      <c r="H22" s="152">
        <f t="shared" si="4"/>
        <v>0</v>
      </c>
      <c r="I22" s="152">
        <f t="shared" si="4"/>
        <v>33800</v>
      </c>
      <c r="J22" s="152">
        <f t="shared" si="4"/>
        <v>0</v>
      </c>
      <c r="K22" s="152">
        <f t="shared" si="4"/>
        <v>73130</v>
      </c>
      <c r="L22" s="152">
        <f t="shared" si="4"/>
        <v>0</v>
      </c>
      <c r="M22" s="152">
        <f t="shared" si="4"/>
        <v>0</v>
      </c>
      <c r="N22" s="116"/>
    </row>
    <row r="23" spans="1:14" ht="12.75" hidden="1">
      <c r="A23" s="153">
        <v>3211</v>
      </c>
      <c r="B23" s="154" t="s">
        <v>69</v>
      </c>
      <c r="C23" s="155">
        <v>322090</v>
      </c>
      <c r="D23" s="155">
        <v>0</v>
      </c>
      <c r="E23" s="155">
        <v>0</v>
      </c>
      <c r="F23" s="155">
        <v>0</v>
      </c>
      <c r="G23" s="155">
        <v>225160</v>
      </c>
      <c r="H23" s="155">
        <v>0</v>
      </c>
      <c r="I23" s="155">
        <v>33800</v>
      </c>
      <c r="J23" s="155">
        <v>0</v>
      </c>
      <c r="K23" s="155">
        <v>63130</v>
      </c>
      <c r="L23" s="155">
        <v>0</v>
      </c>
      <c r="M23" s="155">
        <v>0</v>
      </c>
      <c r="N23" s="116"/>
    </row>
    <row r="24" spans="1:14" ht="22.5" hidden="1">
      <c r="A24" s="153">
        <v>3212</v>
      </c>
      <c r="B24" s="154" t="s">
        <v>70</v>
      </c>
      <c r="C24" s="155">
        <v>246860</v>
      </c>
      <c r="D24" s="155">
        <v>0</v>
      </c>
      <c r="E24" s="155">
        <v>0</v>
      </c>
      <c r="F24" s="155">
        <v>0</v>
      </c>
      <c r="G24" s="155">
        <v>246860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16"/>
    </row>
    <row r="25" spans="1:14" ht="12.75" hidden="1">
      <c r="A25" s="153">
        <v>3213</v>
      </c>
      <c r="B25" s="154" t="s">
        <v>71</v>
      </c>
      <c r="C25" s="155">
        <v>23800</v>
      </c>
      <c r="D25" s="155">
        <v>0</v>
      </c>
      <c r="E25" s="155">
        <v>0</v>
      </c>
      <c r="F25" s="155">
        <v>0</v>
      </c>
      <c r="G25" s="155">
        <v>13800</v>
      </c>
      <c r="H25" s="155">
        <v>0</v>
      </c>
      <c r="I25" s="155">
        <v>0</v>
      </c>
      <c r="J25" s="155">
        <v>0</v>
      </c>
      <c r="K25" s="155">
        <v>10000</v>
      </c>
      <c r="L25" s="155">
        <v>0</v>
      </c>
      <c r="M25" s="155">
        <v>0</v>
      </c>
      <c r="N25" s="116"/>
    </row>
    <row r="26" spans="1:14" ht="12.75" hidden="1">
      <c r="A26" s="153">
        <v>3214</v>
      </c>
      <c r="B26" s="154" t="s">
        <v>72</v>
      </c>
      <c r="C26" s="155">
        <v>5000</v>
      </c>
      <c r="D26" s="155">
        <v>0</v>
      </c>
      <c r="E26" s="155">
        <v>0</v>
      </c>
      <c r="F26" s="155">
        <v>0</v>
      </c>
      <c r="G26" s="155">
        <v>5000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16"/>
    </row>
    <row r="27" spans="1:14" ht="12.75">
      <c r="A27" s="150">
        <v>322</v>
      </c>
      <c r="B27" s="151" t="s">
        <v>18</v>
      </c>
      <c r="C27" s="152">
        <v>374880</v>
      </c>
      <c r="D27" s="152">
        <f>SUM(D28,D29,D30,D31,D32,D33,D34)</f>
        <v>19900</v>
      </c>
      <c r="E27" s="152">
        <f>SUM(E28,E29,E30,E31,E32,E33,E34)</f>
        <v>0</v>
      </c>
      <c r="F27" s="152">
        <f>SUM(F28,F29,F30,F31,F32,F33,F34)</f>
        <v>0</v>
      </c>
      <c r="G27" s="152">
        <v>322965</v>
      </c>
      <c r="H27" s="152">
        <f aca="true" t="shared" si="5" ref="H27:M27">SUM(H28,H29,H30,H31,H32,H33,H34)</f>
        <v>0</v>
      </c>
      <c r="I27" s="152">
        <f t="shared" si="5"/>
        <v>0</v>
      </c>
      <c r="J27" s="152">
        <f t="shared" si="5"/>
        <v>0</v>
      </c>
      <c r="K27" s="152">
        <f t="shared" si="5"/>
        <v>32015</v>
      </c>
      <c r="L27" s="152">
        <f t="shared" si="5"/>
        <v>0</v>
      </c>
      <c r="M27" s="152">
        <f t="shared" si="5"/>
        <v>0</v>
      </c>
      <c r="N27" s="116"/>
    </row>
    <row r="28" spans="1:14" ht="22.5" hidden="1">
      <c r="A28" s="153">
        <v>3221</v>
      </c>
      <c r="B28" s="154" t="s">
        <v>73</v>
      </c>
      <c r="C28" s="155">
        <v>70095</v>
      </c>
      <c r="D28" s="155">
        <v>0</v>
      </c>
      <c r="E28" s="155">
        <v>0</v>
      </c>
      <c r="F28" s="155">
        <v>0</v>
      </c>
      <c r="G28" s="155">
        <v>63670</v>
      </c>
      <c r="H28" s="155">
        <v>0</v>
      </c>
      <c r="I28" s="155">
        <v>0</v>
      </c>
      <c r="J28" s="155">
        <v>0</v>
      </c>
      <c r="K28" s="155">
        <v>6425</v>
      </c>
      <c r="L28" s="155">
        <v>0</v>
      </c>
      <c r="M28" s="155">
        <v>0</v>
      </c>
      <c r="N28" s="116"/>
    </row>
    <row r="29" spans="1:14" ht="12.75" hidden="1">
      <c r="A29" s="153">
        <v>3222</v>
      </c>
      <c r="B29" s="154" t="s">
        <v>74</v>
      </c>
      <c r="C29" s="155">
        <v>75000</v>
      </c>
      <c r="D29" s="155">
        <v>19900</v>
      </c>
      <c r="E29" s="155">
        <v>0</v>
      </c>
      <c r="F29" s="155">
        <v>0</v>
      </c>
      <c r="G29" s="155">
        <v>49510</v>
      </c>
      <c r="H29" s="155">
        <v>0</v>
      </c>
      <c r="I29" s="155">
        <v>0</v>
      </c>
      <c r="J29" s="155">
        <v>0</v>
      </c>
      <c r="K29" s="155">
        <v>5590</v>
      </c>
      <c r="L29" s="155">
        <v>0</v>
      </c>
      <c r="M29" s="155">
        <v>0</v>
      </c>
      <c r="N29" s="116"/>
    </row>
    <row r="30" spans="1:14" ht="12.75" hidden="1">
      <c r="A30" s="153">
        <v>3223</v>
      </c>
      <c r="B30" s="154" t="s">
        <v>75</v>
      </c>
      <c r="C30" s="155">
        <v>115000</v>
      </c>
      <c r="D30" s="155">
        <v>0</v>
      </c>
      <c r="E30" s="155">
        <v>0</v>
      </c>
      <c r="F30" s="155">
        <v>0</v>
      </c>
      <c r="G30" s="155">
        <v>115000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16"/>
    </row>
    <row r="31" spans="1:14" ht="22.5" hidden="1">
      <c r="A31" s="153">
        <v>3224</v>
      </c>
      <c r="B31" s="154" t="s">
        <v>76</v>
      </c>
      <c r="C31" s="155">
        <v>59120</v>
      </c>
      <c r="D31" s="155">
        <v>0</v>
      </c>
      <c r="E31" s="155">
        <v>0</v>
      </c>
      <c r="F31" s="155">
        <v>0</v>
      </c>
      <c r="G31" s="155">
        <v>59120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16"/>
    </row>
    <row r="32" spans="1:14" ht="12.75" hidden="1">
      <c r="A32" s="153">
        <v>3225</v>
      </c>
      <c r="B32" s="154" t="s">
        <v>77</v>
      </c>
      <c r="C32" s="155">
        <v>48000</v>
      </c>
      <c r="D32" s="155">
        <v>0</v>
      </c>
      <c r="E32" s="155">
        <v>0</v>
      </c>
      <c r="F32" s="155">
        <v>0</v>
      </c>
      <c r="G32" s="155">
        <v>28000</v>
      </c>
      <c r="H32" s="155">
        <v>0</v>
      </c>
      <c r="I32" s="155">
        <v>0</v>
      </c>
      <c r="J32" s="155">
        <v>0</v>
      </c>
      <c r="K32" s="155">
        <v>20000</v>
      </c>
      <c r="L32" s="155">
        <v>0</v>
      </c>
      <c r="M32" s="155">
        <v>0</v>
      </c>
      <c r="N32" s="116"/>
    </row>
    <row r="33" spans="1:14" ht="12.75" hidden="1">
      <c r="A33" s="153">
        <v>3226</v>
      </c>
      <c r="B33" s="154" t="s">
        <v>78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16"/>
    </row>
    <row r="34" spans="1:14" ht="22.5" hidden="1">
      <c r="A34" s="153">
        <v>3227</v>
      </c>
      <c r="B34" s="154" t="s">
        <v>79</v>
      </c>
      <c r="C34" s="155">
        <v>7665</v>
      </c>
      <c r="D34" s="155">
        <v>0</v>
      </c>
      <c r="E34" s="155">
        <v>0</v>
      </c>
      <c r="F34" s="155">
        <v>0</v>
      </c>
      <c r="G34" s="155">
        <v>7665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16"/>
    </row>
    <row r="35" spans="1:14" ht="12.75">
      <c r="A35" s="150">
        <v>323</v>
      </c>
      <c r="B35" s="151" t="s">
        <v>19</v>
      </c>
      <c r="C35" s="152">
        <v>265560</v>
      </c>
      <c r="D35" s="152">
        <f>SUM(D36,D37,D38,D39,D40,D41,D42,D43,D44)</f>
        <v>9500</v>
      </c>
      <c r="E35" s="152">
        <f>SUM(E36,E37,E38,E39,E40,E41,E42,E43,E44)</f>
        <v>4000</v>
      </c>
      <c r="F35" s="152">
        <f>SUM(F36,F37,F38,F39,F40,F41,F42,F43,F44)</f>
        <v>0</v>
      </c>
      <c r="G35" s="152">
        <v>234805</v>
      </c>
      <c r="H35" s="152">
        <f aca="true" t="shared" si="6" ref="H35:M35">SUM(H36,H37,H38,H39,H40,H41,H42,H43,H44)</f>
        <v>0</v>
      </c>
      <c r="I35" s="152">
        <f t="shared" si="6"/>
        <v>15800</v>
      </c>
      <c r="J35" s="152">
        <f t="shared" si="6"/>
        <v>0</v>
      </c>
      <c r="K35" s="152">
        <f t="shared" si="6"/>
        <v>1455</v>
      </c>
      <c r="L35" s="152">
        <f t="shared" si="6"/>
        <v>0</v>
      </c>
      <c r="M35" s="152">
        <f t="shared" si="6"/>
        <v>0</v>
      </c>
      <c r="N35" s="116"/>
    </row>
    <row r="36" spans="1:14" ht="12.75" hidden="1">
      <c r="A36" s="153">
        <v>3231</v>
      </c>
      <c r="B36" s="154" t="s">
        <v>80</v>
      </c>
      <c r="C36" s="155">
        <v>12200</v>
      </c>
      <c r="D36" s="155">
        <v>0</v>
      </c>
      <c r="E36" s="155">
        <v>0</v>
      </c>
      <c r="F36" s="155">
        <v>0</v>
      </c>
      <c r="G36" s="155">
        <v>12200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16"/>
    </row>
    <row r="37" spans="1:14" ht="22.5" hidden="1">
      <c r="A37" s="153">
        <v>3232</v>
      </c>
      <c r="B37" s="154" t="s">
        <v>81</v>
      </c>
      <c r="C37" s="155">
        <v>86475</v>
      </c>
      <c r="D37" s="155">
        <v>0</v>
      </c>
      <c r="E37" s="155">
        <v>0</v>
      </c>
      <c r="F37" s="155">
        <v>0</v>
      </c>
      <c r="G37" s="155">
        <v>86475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16"/>
    </row>
    <row r="38" spans="1:14" ht="12.75" hidden="1">
      <c r="A38" s="153">
        <v>3233</v>
      </c>
      <c r="B38" s="154" t="s">
        <v>82</v>
      </c>
      <c r="C38" s="155">
        <v>16000</v>
      </c>
      <c r="D38" s="155">
        <v>0</v>
      </c>
      <c r="E38" s="155">
        <v>0</v>
      </c>
      <c r="F38" s="155">
        <v>0</v>
      </c>
      <c r="G38" s="155">
        <v>16000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16"/>
    </row>
    <row r="39" spans="1:14" ht="12.75" hidden="1">
      <c r="A39" s="153">
        <v>3234</v>
      </c>
      <c r="B39" s="154" t="s">
        <v>83</v>
      </c>
      <c r="C39" s="155">
        <v>24000</v>
      </c>
      <c r="D39" s="155">
        <v>0</v>
      </c>
      <c r="E39" s="155">
        <v>4000</v>
      </c>
      <c r="F39" s="155">
        <v>0</v>
      </c>
      <c r="G39" s="155">
        <v>20000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16"/>
    </row>
    <row r="40" spans="1:13" ht="12.75" hidden="1">
      <c r="A40" s="153">
        <v>3235</v>
      </c>
      <c r="B40" s="154" t="s">
        <v>84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</row>
    <row r="41" spans="1:14" ht="12.75" hidden="1">
      <c r="A41" s="153">
        <v>3236</v>
      </c>
      <c r="B41" s="154" t="s">
        <v>85</v>
      </c>
      <c r="C41" s="155">
        <v>19500</v>
      </c>
      <c r="D41" s="155">
        <v>0</v>
      </c>
      <c r="E41" s="155">
        <v>0</v>
      </c>
      <c r="F41" s="155">
        <v>0</v>
      </c>
      <c r="G41" s="155">
        <v>19500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16"/>
    </row>
    <row r="42" spans="1:14" ht="12.75" hidden="1">
      <c r="A42" s="153">
        <v>3237</v>
      </c>
      <c r="B42" s="154" t="s">
        <v>86</v>
      </c>
      <c r="C42" s="155">
        <v>25300</v>
      </c>
      <c r="D42" s="155">
        <v>9500</v>
      </c>
      <c r="E42" s="155">
        <v>0</v>
      </c>
      <c r="F42" s="155">
        <v>0</v>
      </c>
      <c r="G42" s="155">
        <v>0</v>
      </c>
      <c r="H42" s="155">
        <v>0</v>
      </c>
      <c r="I42" s="155">
        <v>15800</v>
      </c>
      <c r="J42" s="155">
        <v>0</v>
      </c>
      <c r="K42" s="155">
        <v>0</v>
      </c>
      <c r="L42" s="155">
        <v>0</v>
      </c>
      <c r="M42" s="155">
        <v>0</v>
      </c>
      <c r="N42" s="116"/>
    </row>
    <row r="43" spans="1:13" ht="12.75" hidden="1">
      <c r="A43" s="153">
        <v>3238</v>
      </c>
      <c r="B43" s="154" t="s">
        <v>87</v>
      </c>
      <c r="C43" s="155">
        <v>12000</v>
      </c>
      <c r="D43" s="155">
        <v>0</v>
      </c>
      <c r="E43" s="155">
        <v>0</v>
      </c>
      <c r="F43" s="155">
        <v>0</v>
      </c>
      <c r="G43" s="155">
        <v>12000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</row>
    <row r="44" spans="1:14" ht="12.75" hidden="1">
      <c r="A44" s="153">
        <v>3239</v>
      </c>
      <c r="B44" s="154" t="s">
        <v>88</v>
      </c>
      <c r="C44" s="155">
        <v>70085</v>
      </c>
      <c r="D44" s="155">
        <v>0</v>
      </c>
      <c r="E44" s="155">
        <v>0</v>
      </c>
      <c r="F44" s="155">
        <v>0</v>
      </c>
      <c r="G44" s="155">
        <v>68630</v>
      </c>
      <c r="H44" s="155">
        <v>0</v>
      </c>
      <c r="I44" s="155">
        <v>0</v>
      </c>
      <c r="J44" s="155">
        <v>0</v>
      </c>
      <c r="K44" s="155">
        <v>1455</v>
      </c>
      <c r="L44" s="155">
        <v>0</v>
      </c>
      <c r="M44" s="155">
        <v>0</v>
      </c>
      <c r="N44" s="116"/>
    </row>
    <row r="45" spans="1:14" ht="22.5">
      <c r="A45" s="150">
        <v>324</v>
      </c>
      <c r="B45" s="151" t="s">
        <v>119</v>
      </c>
      <c r="C45" s="152">
        <v>34400</v>
      </c>
      <c r="D45" s="152">
        <v>0</v>
      </c>
      <c r="E45" s="152">
        <v>0</v>
      </c>
      <c r="F45" s="152">
        <v>0</v>
      </c>
      <c r="G45" s="152">
        <v>4000</v>
      </c>
      <c r="H45" s="152">
        <v>0</v>
      </c>
      <c r="I45" s="152">
        <v>15000</v>
      </c>
      <c r="J45" s="152">
        <v>0</v>
      </c>
      <c r="K45" s="152">
        <v>15400</v>
      </c>
      <c r="L45" s="152">
        <v>0</v>
      </c>
      <c r="M45" s="152">
        <v>0</v>
      </c>
      <c r="N45" s="116"/>
    </row>
    <row r="46" spans="1:14" ht="22.5" hidden="1">
      <c r="A46" s="153">
        <v>3241</v>
      </c>
      <c r="B46" s="151" t="s">
        <v>107</v>
      </c>
      <c r="C46" s="155">
        <v>34400</v>
      </c>
      <c r="D46" s="155">
        <v>0</v>
      </c>
      <c r="E46" s="155">
        <v>0</v>
      </c>
      <c r="F46" s="155">
        <v>0</v>
      </c>
      <c r="G46" s="155">
        <v>4000</v>
      </c>
      <c r="H46" s="155">
        <v>0</v>
      </c>
      <c r="I46" s="155">
        <v>15000</v>
      </c>
      <c r="J46" s="155">
        <v>0</v>
      </c>
      <c r="K46" s="155">
        <v>15400</v>
      </c>
      <c r="L46" s="155">
        <v>0</v>
      </c>
      <c r="M46" s="155">
        <v>0</v>
      </c>
      <c r="N46" s="116"/>
    </row>
    <row r="47" spans="1:14" ht="22.5">
      <c r="A47" s="150">
        <v>329</v>
      </c>
      <c r="B47" s="151" t="s">
        <v>120</v>
      </c>
      <c r="C47" s="152">
        <v>235800</v>
      </c>
      <c r="D47" s="152">
        <v>0</v>
      </c>
      <c r="E47" s="152">
        <v>0</v>
      </c>
      <c r="F47" s="152">
        <v>185000</v>
      </c>
      <c r="G47" s="152">
        <v>23000</v>
      </c>
      <c r="H47" s="152">
        <v>0</v>
      </c>
      <c r="I47" s="152">
        <v>27800</v>
      </c>
      <c r="J47" s="152">
        <v>0</v>
      </c>
      <c r="K47" s="152">
        <v>0</v>
      </c>
      <c r="L47" s="152">
        <v>0</v>
      </c>
      <c r="M47" s="152">
        <v>0</v>
      </c>
      <c r="N47" s="116"/>
    </row>
    <row r="48" spans="1:14" ht="12.75" hidden="1">
      <c r="A48" s="153">
        <v>3295</v>
      </c>
      <c r="B48" s="154" t="s">
        <v>110</v>
      </c>
      <c r="C48" s="155">
        <v>35800</v>
      </c>
      <c r="D48" s="155">
        <v>0</v>
      </c>
      <c r="E48" s="155">
        <v>0</v>
      </c>
      <c r="F48" s="155">
        <v>0</v>
      </c>
      <c r="G48" s="155">
        <v>8000</v>
      </c>
      <c r="H48" s="155">
        <v>0</v>
      </c>
      <c r="I48" s="155">
        <v>27800</v>
      </c>
      <c r="J48" s="155">
        <v>0</v>
      </c>
      <c r="K48" s="155">
        <v>0</v>
      </c>
      <c r="L48" s="155">
        <v>0</v>
      </c>
      <c r="M48" s="155">
        <v>0</v>
      </c>
      <c r="N48" s="116"/>
    </row>
    <row r="49" spans="1:14" ht="12.75" hidden="1">
      <c r="A49" s="153">
        <v>3293</v>
      </c>
      <c r="B49" s="154" t="s">
        <v>109</v>
      </c>
      <c r="C49" s="155">
        <v>15000</v>
      </c>
      <c r="D49" s="155">
        <v>0</v>
      </c>
      <c r="E49" s="155">
        <v>0</v>
      </c>
      <c r="F49" s="155">
        <v>0</v>
      </c>
      <c r="G49" s="155">
        <v>15000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16"/>
    </row>
    <row r="50" spans="1:14" ht="22.5" hidden="1">
      <c r="A50" s="153">
        <v>3299</v>
      </c>
      <c r="B50" s="154" t="s">
        <v>108</v>
      </c>
      <c r="C50" s="155">
        <v>185000</v>
      </c>
      <c r="D50" s="155">
        <v>0</v>
      </c>
      <c r="E50" s="155">
        <v>0</v>
      </c>
      <c r="F50" s="155">
        <v>185000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16"/>
    </row>
    <row r="51" spans="1:14" s="4" customFormat="1" ht="12.75">
      <c r="A51" s="150">
        <v>34</v>
      </c>
      <c r="B51" s="151" t="s">
        <v>20</v>
      </c>
      <c r="C51" s="152">
        <f>SUM(C52)</f>
        <v>7910</v>
      </c>
      <c r="D51" s="152">
        <f aca="true" t="shared" si="7" ref="D51:M51">SUM(D52)</f>
        <v>0</v>
      </c>
      <c r="E51" s="152">
        <f t="shared" si="7"/>
        <v>3500</v>
      </c>
      <c r="F51" s="152">
        <f t="shared" si="7"/>
        <v>0</v>
      </c>
      <c r="G51" s="152">
        <f t="shared" si="7"/>
        <v>4410</v>
      </c>
      <c r="H51" s="152">
        <f t="shared" si="7"/>
        <v>0</v>
      </c>
      <c r="I51" s="152">
        <f t="shared" si="7"/>
        <v>0</v>
      </c>
      <c r="J51" s="152">
        <f t="shared" si="7"/>
        <v>0</v>
      </c>
      <c r="K51" s="152">
        <f t="shared" si="7"/>
        <v>0</v>
      </c>
      <c r="L51" s="152">
        <f t="shared" si="7"/>
        <v>0</v>
      </c>
      <c r="M51" s="152">
        <f t="shared" si="7"/>
        <v>0</v>
      </c>
      <c r="N51" s="115"/>
    </row>
    <row r="52" spans="1:14" s="104" customFormat="1" ht="12.75">
      <c r="A52" s="150">
        <v>343</v>
      </c>
      <c r="B52" s="151" t="s">
        <v>21</v>
      </c>
      <c r="C52" s="152">
        <f aca="true" t="shared" si="8" ref="C52:M52">SUM(C53,C54,C55,C56)</f>
        <v>7910</v>
      </c>
      <c r="D52" s="152">
        <f t="shared" si="8"/>
        <v>0</v>
      </c>
      <c r="E52" s="152">
        <f t="shared" si="8"/>
        <v>3500</v>
      </c>
      <c r="F52" s="152">
        <f t="shared" si="8"/>
        <v>0</v>
      </c>
      <c r="G52" s="152">
        <f t="shared" si="8"/>
        <v>4410</v>
      </c>
      <c r="H52" s="152">
        <f t="shared" si="8"/>
        <v>0</v>
      </c>
      <c r="I52" s="152">
        <f t="shared" si="8"/>
        <v>0</v>
      </c>
      <c r="J52" s="152">
        <f t="shared" si="8"/>
        <v>0</v>
      </c>
      <c r="K52" s="152">
        <f t="shared" si="8"/>
        <v>0</v>
      </c>
      <c r="L52" s="152">
        <f t="shared" si="8"/>
        <v>0</v>
      </c>
      <c r="M52" s="152">
        <f t="shared" si="8"/>
        <v>0</v>
      </c>
      <c r="N52" s="117"/>
    </row>
    <row r="53" spans="1:14" ht="22.5" hidden="1">
      <c r="A53" s="153">
        <v>3431</v>
      </c>
      <c r="B53" s="154" t="s">
        <v>89</v>
      </c>
      <c r="C53" s="155">
        <v>4310</v>
      </c>
      <c r="D53" s="155">
        <v>0</v>
      </c>
      <c r="E53" s="155">
        <v>0</v>
      </c>
      <c r="F53" s="155">
        <v>0</v>
      </c>
      <c r="G53" s="155">
        <v>4310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16"/>
    </row>
    <row r="54" spans="1:13" ht="22.5" hidden="1">
      <c r="A54" s="153">
        <v>3432</v>
      </c>
      <c r="B54" s="154" t="s">
        <v>90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</row>
    <row r="55" spans="1:14" ht="12.75" hidden="1">
      <c r="A55" s="153">
        <v>3433</v>
      </c>
      <c r="B55" s="154" t="s">
        <v>91</v>
      </c>
      <c r="C55" s="155">
        <v>100</v>
      </c>
      <c r="D55" s="155">
        <v>0</v>
      </c>
      <c r="E55" s="155">
        <v>0</v>
      </c>
      <c r="F55" s="155">
        <v>0</v>
      </c>
      <c r="G55" s="155">
        <v>100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16"/>
    </row>
    <row r="56" spans="1:14" ht="12.75" hidden="1">
      <c r="A56" s="153">
        <v>3434</v>
      </c>
      <c r="B56" s="154" t="s">
        <v>92</v>
      </c>
      <c r="C56" s="155">
        <v>3500</v>
      </c>
      <c r="D56" s="155">
        <v>0</v>
      </c>
      <c r="E56" s="155">
        <v>3500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16"/>
    </row>
    <row r="57" spans="1:13" ht="12.75">
      <c r="A57" s="153"/>
      <c r="B57" s="154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</row>
    <row r="58" spans="1:14" ht="12.75">
      <c r="A58" s="157"/>
      <c r="B58" s="158" t="s">
        <v>115</v>
      </c>
      <c r="C58" s="159">
        <v>494500</v>
      </c>
      <c r="D58" s="159">
        <v>260000</v>
      </c>
      <c r="E58" s="159">
        <v>117500</v>
      </c>
      <c r="F58" s="159">
        <v>0</v>
      </c>
      <c r="G58" s="159">
        <v>0</v>
      </c>
      <c r="H58" s="159">
        <v>100000</v>
      </c>
      <c r="I58" s="159">
        <v>0</v>
      </c>
      <c r="J58" s="159">
        <v>0</v>
      </c>
      <c r="K58" s="159">
        <v>13000</v>
      </c>
      <c r="L58" s="159">
        <v>4000</v>
      </c>
      <c r="M58" s="159">
        <v>0</v>
      </c>
      <c r="N58" s="37"/>
    </row>
    <row r="59" spans="1:13" ht="33.75">
      <c r="A59" s="157"/>
      <c r="B59" s="158" t="s">
        <v>116</v>
      </c>
      <c r="C59" s="160"/>
      <c r="D59" s="161"/>
      <c r="E59" s="161"/>
      <c r="F59" s="160"/>
      <c r="G59" s="160"/>
      <c r="H59" s="160"/>
      <c r="I59" s="160"/>
      <c r="J59" s="160"/>
      <c r="K59" s="160"/>
      <c r="L59" s="160"/>
      <c r="M59" s="160"/>
    </row>
    <row r="60" spans="1:14" ht="12.75">
      <c r="A60" s="150">
        <v>3</v>
      </c>
      <c r="B60" s="151" t="s">
        <v>41</v>
      </c>
      <c r="C60" s="152">
        <v>245000</v>
      </c>
      <c r="D60" s="152">
        <v>145000</v>
      </c>
      <c r="E60" s="152">
        <f aca="true" t="shared" si="9" ref="E60:M60">SUM(E61)</f>
        <v>0</v>
      </c>
      <c r="F60" s="152">
        <f t="shared" si="9"/>
        <v>0</v>
      </c>
      <c r="G60" s="152">
        <f t="shared" si="9"/>
        <v>0</v>
      </c>
      <c r="H60" s="152">
        <f t="shared" si="9"/>
        <v>100000</v>
      </c>
      <c r="I60" s="152">
        <f t="shared" si="9"/>
        <v>0</v>
      </c>
      <c r="J60" s="152">
        <f t="shared" si="9"/>
        <v>0</v>
      </c>
      <c r="K60" s="152">
        <f t="shared" si="9"/>
        <v>0</v>
      </c>
      <c r="L60" s="152">
        <f t="shared" si="9"/>
        <v>0</v>
      </c>
      <c r="M60" s="152">
        <f t="shared" si="9"/>
        <v>0</v>
      </c>
      <c r="N60" s="116"/>
    </row>
    <row r="61" spans="1:14" ht="12.75">
      <c r="A61" s="150">
        <v>32</v>
      </c>
      <c r="B61" s="151" t="s">
        <v>16</v>
      </c>
      <c r="C61" s="152">
        <v>245000</v>
      </c>
      <c r="D61" s="152">
        <v>145000</v>
      </c>
      <c r="E61" s="152">
        <f>SUM(E65,E73)</f>
        <v>0</v>
      </c>
      <c r="F61" s="152">
        <f>SUM(F65,F73)</f>
        <v>0</v>
      </c>
      <c r="G61" s="152">
        <f>SUM(G65,G73)</f>
        <v>0</v>
      </c>
      <c r="H61" s="152">
        <v>100000</v>
      </c>
      <c r="I61" s="152">
        <f>SUM(I65,I73)</f>
        <v>0</v>
      </c>
      <c r="J61" s="152">
        <f>SUM(J65,J73)</f>
        <v>0</v>
      </c>
      <c r="K61" s="152">
        <f>SUM(K65,K73)</f>
        <v>0</v>
      </c>
      <c r="L61" s="152">
        <f>SUM(L65,L73)</f>
        <v>0</v>
      </c>
      <c r="M61" s="152">
        <f>SUM(M65,M73)</f>
        <v>0</v>
      </c>
      <c r="N61" s="116"/>
    </row>
    <row r="62" spans="1:14" ht="12.75">
      <c r="A62" s="150">
        <v>321</v>
      </c>
      <c r="B62" s="151" t="s">
        <v>17</v>
      </c>
      <c r="C62" s="152">
        <v>116000</v>
      </c>
      <c r="D62" s="152">
        <v>16000</v>
      </c>
      <c r="E62" s="152">
        <v>0</v>
      </c>
      <c r="F62" s="152">
        <v>0</v>
      </c>
      <c r="G62" s="152">
        <v>0</v>
      </c>
      <c r="H62" s="152">
        <v>100000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16"/>
    </row>
    <row r="63" spans="1:14" ht="12.75" hidden="1">
      <c r="A63" s="153">
        <v>3211</v>
      </c>
      <c r="B63" s="154" t="s">
        <v>69</v>
      </c>
      <c r="C63" s="155">
        <v>60000</v>
      </c>
      <c r="D63" s="155">
        <v>10000</v>
      </c>
      <c r="E63" s="155">
        <v>0</v>
      </c>
      <c r="F63" s="155">
        <v>0</v>
      </c>
      <c r="G63" s="155">
        <v>0</v>
      </c>
      <c r="H63" s="155">
        <v>50000</v>
      </c>
      <c r="I63" s="152">
        <v>0</v>
      </c>
      <c r="J63" s="152">
        <v>0</v>
      </c>
      <c r="K63" s="152">
        <v>0</v>
      </c>
      <c r="L63" s="152">
        <v>0</v>
      </c>
      <c r="M63" s="152">
        <v>0</v>
      </c>
      <c r="N63" s="116"/>
    </row>
    <row r="64" spans="1:14" ht="12.75" hidden="1">
      <c r="A64" s="153">
        <v>3213</v>
      </c>
      <c r="B64" s="154" t="s">
        <v>106</v>
      </c>
      <c r="C64" s="155">
        <v>56000</v>
      </c>
      <c r="D64" s="155">
        <v>6000</v>
      </c>
      <c r="E64" s="155">
        <v>0</v>
      </c>
      <c r="F64" s="155">
        <v>0</v>
      </c>
      <c r="G64" s="155">
        <v>0</v>
      </c>
      <c r="H64" s="155">
        <v>50000</v>
      </c>
      <c r="I64" s="152">
        <v>0</v>
      </c>
      <c r="J64" s="152">
        <v>0</v>
      </c>
      <c r="K64" s="152">
        <v>0</v>
      </c>
      <c r="L64" s="152">
        <v>0</v>
      </c>
      <c r="M64" s="152">
        <v>0</v>
      </c>
      <c r="N64" s="116"/>
    </row>
    <row r="65" spans="1:14" s="4" customFormat="1" ht="12.75">
      <c r="A65" s="150">
        <v>322</v>
      </c>
      <c r="B65" s="151" t="s">
        <v>18</v>
      </c>
      <c r="C65" s="152">
        <v>32200</v>
      </c>
      <c r="D65" s="152">
        <f aca="true" t="shared" si="10" ref="D65:M65">SUM(D66,D67,D68,D69,D70,D71,D72)</f>
        <v>32200</v>
      </c>
      <c r="E65" s="152">
        <f t="shared" si="10"/>
        <v>0</v>
      </c>
      <c r="F65" s="152">
        <f t="shared" si="10"/>
        <v>0</v>
      </c>
      <c r="G65" s="152">
        <f t="shared" si="10"/>
        <v>0</v>
      </c>
      <c r="H65" s="152">
        <f t="shared" si="10"/>
        <v>0</v>
      </c>
      <c r="I65" s="152">
        <f t="shared" si="10"/>
        <v>0</v>
      </c>
      <c r="J65" s="152">
        <f t="shared" si="10"/>
        <v>0</v>
      </c>
      <c r="K65" s="152">
        <f t="shared" si="10"/>
        <v>0</v>
      </c>
      <c r="L65" s="152">
        <f t="shared" si="10"/>
        <v>0</v>
      </c>
      <c r="M65" s="152">
        <f t="shared" si="10"/>
        <v>0</v>
      </c>
      <c r="N65" s="115"/>
    </row>
    <row r="66" spans="1:14" s="4" customFormat="1" ht="22.5" hidden="1">
      <c r="A66" s="153">
        <v>3221</v>
      </c>
      <c r="B66" s="154" t="s">
        <v>73</v>
      </c>
      <c r="C66" s="155">
        <v>7000</v>
      </c>
      <c r="D66" s="155">
        <v>7000</v>
      </c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52">
        <v>0</v>
      </c>
      <c r="K66" s="152">
        <v>0</v>
      </c>
      <c r="L66" s="152">
        <v>0</v>
      </c>
      <c r="M66" s="152">
        <v>0</v>
      </c>
      <c r="N66" s="115"/>
    </row>
    <row r="67" spans="1:14" s="4" customFormat="1" ht="12.75" hidden="1">
      <c r="A67" s="153">
        <v>3222</v>
      </c>
      <c r="B67" s="154" t="s">
        <v>74</v>
      </c>
      <c r="C67" s="155">
        <v>15200</v>
      </c>
      <c r="D67" s="155">
        <v>15200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0</v>
      </c>
      <c r="N67" s="115"/>
    </row>
    <row r="68" spans="1:13" s="4" customFormat="1" ht="12.75" hidden="1">
      <c r="A68" s="153">
        <v>3223</v>
      </c>
      <c r="B68" s="154" t="s">
        <v>75</v>
      </c>
      <c r="C68" s="155">
        <v>0</v>
      </c>
      <c r="D68" s="155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52">
        <v>0</v>
      </c>
      <c r="K68" s="152">
        <v>0</v>
      </c>
      <c r="L68" s="152">
        <v>0</v>
      </c>
      <c r="M68" s="152">
        <v>0</v>
      </c>
    </row>
    <row r="69" spans="1:13" s="4" customFormat="1" ht="22.5" hidden="1">
      <c r="A69" s="153">
        <v>3224</v>
      </c>
      <c r="B69" s="154" t="s">
        <v>76</v>
      </c>
      <c r="C69" s="155">
        <v>0</v>
      </c>
      <c r="D69" s="155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0</v>
      </c>
    </row>
    <row r="70" spans="1:14" s="4" customFormat="1" ht="12.75" hidden="1">
      <c r="A70" s="153">
        <v>3225</v>
      </c>
      <c r="B70" s="154" t="s">
        <v>77</v>
      </c>
      <c r="C70" s="155">
        <v>10000</v>
      </c>
      <c r="D70" s="155">
        <v>10000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15"/>
    </row>
    <row r="71" spans="1:13" s="4" customFormat="1" ht="12.75" hidden="1">
      <c r="A71" s="153">
        <v>3226</v>
      </c>
      <c r="B71" s="154" t="s">
        <v>78</v>
      </c>
      <c r="C71" s="155">
        <v>0</v>
      </c>
      <c r="D71" s="155">
        <v>0</v>
      </c>
      <c r="E71" s="152">
        <v>0</v>
      </c>
      <c r="F71" s="152">
        <v>0</v>
      </c>
      <c r="G71" s="152">
        <v>0</v>
      </c>
      <c r="H71" s="152">
        <v>0</v>
      </c>
      <c r="I71" s="152">
        <v>0</v>
      </c>
      <c r="J71" s="152">
        <v>0</v>
      </c>
      <c r="K71" s="152">
        <v>0</v>
      </c>
      <c r="L71" s="152">
        <v>0</v>
      </c>
      <c r="M71" s="152">
        <v>0</v>
      </c>
    </row>
    <row r="72" spans="1:13" s="4" customFormat="1" ht="12.75" hidden="1">
      <c r="A72" s="153">
        <v>3227</v>
      </c>
      <c r="B72" s="154" t="s">
        <v>79</v>
      </c>
      <c r="C72" s="155">
        <v>0</v>
      </c>
      <c r="D72" s="155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</row>
    <row r="73" spans="1:14" ht="12.75">
      <c r="A73" s="150">
        <v>323</v>
      </c>
      <c r="B73" s="151" t="s">
        <v>19</v>
      </c>
      <c r="C73" s="152">
        <v>96800</v>
      </c>
      <c r="D73" s="152">
        <f aca="true" t="shared" si="11" ref="D73:M73">SUM(D74,D75,D76,D77,D78,D79,D80,D81,D82)</f>
        <v>96800</v>
      </c>
      <c r="E73" s="152">
        <f t="shared" si="11"/>
        <v>0</v>
      </c>
      <c r="F73" s="152">
        <f t="shared" si="11"/>
        <v>0</v>
      </c>
      <c r="G73" s="152">
        <f t="shared" si="11"/>
        <v>0</v>
      </c>
      <c r="H73" s="152">
        <f t="shared" si="11"/>
        <v>0</v>
      </c>
      <c r="I73" s="152">
        <f t="shared" si="11"/>
        <v>0</v>
      </c>
      <c r="J73" s="152">
        <f t="shared" si="11"/>
        <v>0</v>
      </c>
      <c r="K73" s="152">
        <f t="shared" si="11"/>
        <v>0</v>
      </c>
      <c r="L73" s="152">
        <f t="shared" si="11"/>
        <v>0</v>
      </c>
      <c r="M73" s="152">
        <f t="shared" si="11"/>
        <v>0</v>
      </c>
      <c r="N73" s="116"/>
    </row>
    <row r="74" spans="1:13" ht="12.75" hidden="1">
      <c r="A74" s="153">
        <v>3231</v>
      </c>
      <c r="B74" s="154" t="s">
        <v>80</v>
      </c>
      <c r="C74" s="155">
        <v>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</row>
    <row r="75" spans="1:13" ht="22.5" hidden="1">
      <c r="A75" s="153">
        <v>3232</v>
      </c>
      <c r="B75" s="154" t="s">
        <v>81</v>
      </c>
      <c r="C75" s="155">
        <v>0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</row>
    <row r="76" spans="1:14" ht="12.75" hidden="1">
      <c r="A76" s="153">
        <v>3233</v>
      </c>
      <c r="B76" s="154" t="s">
        <v>82</v>
      </c>
      <c r="C76" s="155">
        <v>10000</v>
      </c>
      <c r="D76" s="155">
        <v>10000</v>
      </c>
      <c r="E76" s="155">
        <v>0</v>
      </c>
      <c r="F76" s="155">
        <v>0</v>
      </c>
      <c r="G76" s="155">
        <v>0</v>
      </c>
      <c r="H76" s="155">
        <v>0</v>
      </c>
      <c r="I76" s="155">
        <v>0</v>
      </c>
      <c r="J76" s="155">
        <v>0</v>
      </c>
      <c r="K76" s="155">
        <v>0</v>
      </c>
      <c r="L76" s="155">
        <v>0</v>
      </c>
      <c r="M76" s="155">
        <v>0</v>
      </c>
      <c r="N76" s="116"/>
    </row>
    <row r="77" spans="1:13" ht="12.75" hidden="1">
      <c r="A77" s="153">
        <v>3234</v>
      </c>
      <c r="B77" s="154" t="s">
        <v>83</v>
      </c>
      <c r="C77" s="155">
        <v>0</v>
      </c>
      <c r="D77" s="155">
        <v>0</v>
      </c>
      <c r="E77" s="155">
        <v>0</v>
      </c>
      <c r="F77" s="155">
        <v>0</v>
      </c>
      <c r="G77" s="155">
        <v>0</v>
      </c>
      <c r="H77" s="155">
        <v>0</v>
      </c>
      <c r="I77" s="155">
        <v>0</v>
      </c>
      <c r="J77" s="155">
        <v>0</v>
      </c>
      <c r="K77" s="155">
        <v>0</v>
      </c>
      <c r="L77" s="155">
        <v>0</v>
      </c>
      <c r="M77" s="155">
        <v>0</v>
      </c>
    </row>
    <row r="78" spans="1:13" ht="12.75" hidden="1">
      <c r="A78" s="153">
        <v>3235</v>
      </c>
      <c r="B78" s="154" t="s">
        <v>84</v>
      </c>
      <c r="C78" s="155">
        <v>0</v>
      </c>
      <c r="D78" s="155">
        <v>0</v>
      </c>
      <c r="E78" s="155">
        <v>0</v>
      </c>
      <c r="F78" s="155">
        <v>0</v>
      </c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55">
        <v>0</v>
      </c>
      <c r="M78" s="155">
        <v>0</v>
      </c>
    </row>
    <row r="79" spans="1:13" ht="12.75" hidden="1">
      <c r="A79" s="153">
        <v>3236</v>
      </c>
      <c r="B79" s="154" t="s">
        <v>85</v>
      </c>
      <c r="C79" s="155">
        <v>0</v>
      </c>
      <c r="D79" s="155">
        <v>0</v>
      </c>
      <c r="E79" s="155">
        <v>0</v>
      </c>
      <c r="F79" s="155">
        <v>0</v>
      </c>
      <c r="G79" s="155">
        <v>0</v>
      </c>
      <c r="H79" s="155">
        <v>0</v>
      </c>
      <c r="I79" s="155">
        <v>0</v>
      </c>
      <c r="J79" s="155">
        <v>0</v>
      </c>
      <c r="K79" s="155">
        <v>0</v>
      </c>
      <c r="L79" s="155">
        <v>0</v>
      </c>
      <c r="M79" s="155">
        <v>0</v>
      </c>
    </row>
    <row r="80" spans="1:14" ht="12.75" hidden="1">
      <c r="A80" s="153">
        <v>3237</v>
      </c>
      <c r="B80" s="154" t="s">
        <v>86</v>
      </c>
      <c r="C80" s="155">
        <v>76800</v>
      </c>
      <c r="D80" s="155">
        <v>76800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>
        <v>0</v>
      </c>
      <c r="N80" s="116"/>
    </row>
    <row r="81" spans="1:13" ht="12.75" hidden="1">
      <c r="A81" s="153">
        <v>3238</v>
      </c>
      <c r="B81" s="154" t="s">
        <v>87</v>
      </c>
      <c r="C81" s="155">
        <v>0</v>
      </c>
      <c r="D81" s="155">
        <v>0</v>
      </c>
      <c r="E81" s="155">
        <v>0</v>
      </c>
      <c r="F81" s="155">
        <v>0</v>
      </c>
      <c r="G81" s="155">
        <v>0</v>
      </c>
      <c r="H81" s="155">
        <v>0</v>
      </c>
      <c r="I81" s="155">
        <v>0</v>
      </c>
      <c r="J81" s="155">
        <v>0</v>
      </c>
      <c r="K81" s="155">
        <v>0</v>
      </c>
      <c r="L81" s="155">
        <v>0</v>
      </c>
      <c r="M81" s="155">
        <v>0</v>
      </c>
    </row>
    <row r="82" spans="1:14" ht="12.75" hidden="1">
      <c r="A82" s="153">
        <v>3239</v>
      </c>
      <c r="B82" s="154" t="s">
        <v>88</v>
      </c>
      <c r="C82" s="155">
        <v>10000</v>
      </c>
      <c r="D82" s="155">
        <v>10000</v>
      </c>
      <c r="E82" s="155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16"/>
    </row>
    <row r="83" spans="1:14" s="4" customFormat="1" ht="22.5">
      <c r="A83" s="150">
        <v>4</v>
      </c>
      <c r="B83" s="151" t="s">
        <v>22</v>
      </c>
      <c r="C83" s="152">
        <v>224500</v>
      </c>
      <c r="D83" s="152">
        <v>115000</v>
      </c>
      <c r="E83" s="152">
        <v>92500</v>
      </c>
      <c r="F83" s="152">
        <f aca="true" t="shared" si="12" ref="F83:L83">SUM(F84)</f>
        <v>0</v>
      </c>
      <c r="G83" s="152">
        <f t="shared" si="12"/>
        <v>0</v>
      </c>
      <c r="H83" s="152">
        <f t="shared" si="12"/>
        <v>0</v>
      </c>
      <c r="I83" s="152">
        <f t="shared" si="12"/>
        <v>0</v>
      </c>
      <c r="J83" s="152">
        <v>0</v>
      </c>
      <c r="K83" s="152">
        <f t="shared" si="12"/>
        <v>13000</v>
      </c>
      <c r="L83" s="152">
        <f t="shared" si="12"/>
        <v>4000</v>
      </c>
      <c r="M83" s="152">
        <v>0</v>
      </c>
      <c r="N83" s="115"/>
    </row>
    <row r="84" spans="1:14" ht="22.5">
      <c r="A84" s="150">
        <v>42</v>
      </c>
      <c r="B84" s="151" t="s">
        <v>46</v>
      </c>
      <c r="C84" s="152">
        <v>124500</v>
      </c>
      <c r="D84" s="152">
        <v>15000</v>
      </c>
      <c r="E84" s="152">
        <v>92500</v>
      </c>
      <c r="F84" s="152">
        <f>SUM(F85:F98)</f>
        <v>0</v>
      </c>
      <c r="G84" s="152">
        <f>SUM(G85:G98)</f>
        <v>0</v>
      </c>
      <c r="H84" s="152">
        <f>SUM(H85:H98)</f>
        <v>0</v>
      </c>
      <c r="I84" s="152">
        <f>SUM(I85:I98)</f>
        <v>0</v>
      </c>
      <c r="J84" s="152">
        <f>SUM(J85:J98)</f>
        <v>0</v>
      </c>
      <c r="K84" s="152">
        <v>13000</v>
      </c>
      <c r="L84" s="152">
        <v>4000</v>
      </c>
      <c r="M84" s="152">
        <f>SUM(M85:M98)</f>
        <v>0</v>
      </c>
      <c r="N84" s="116"/>
    </row>
    <row r="85" spans="1:14" s="104" customFormat="1" ht="12.75">
      <c r="A85" s="150">
        <v>422</v>
      </c>
      <c r="B85" s="151" t="s">
        <v>97</v>
      </c>
      <c r="C85" s="152">
        <v>104500</v>
      </c>
      <c r="D85" s="152">
        <f>SUM(D86:D89)</f>
        <v>15000</v>
      </c>
      <c r="E85" s="152">
        <v>74630</v>
      </c>
      <c r="F85" s="152">
        <f>SUM(F86:F89)</f>
        <v>0</v>
      </c>
      <c r="G85" s="152">
        <f>SUM(G86:G89)</f>
        <v>0</v>
      </c>
      <c r="H85" s="152">
        <f>SUM(H86:H89)</f>
        <v>0</v>
      </c>
      <c r="I85" s="152">
        <f>SUM(I86:I89)</f>
        <v>0</v>
      </c>
      <c r="J85" s="152">
        <f>SUM(J86:J89)</f>
        <v>0</v>
      </c>
      <c r="K85" s="152">
        <v>10870</v>
      </c>
      <c r="L85" s="152">
        <v>4000</v>
      </c>
      <c r="M85" s="152">
        <f>SUM(M86:M89)</f>
        <v>0</v>
      </c>
      <c r="N85" s="117"/>
    </row>
    <row r="86" spans="1:14" ht="12.75" hidden="1">
      <c r="A86" s="153">
        <v>4221</v>
      </c>
      <c r="B86" s="154" t="s">
        <v>98</v>
      </c>
      <c r="C86" s="155">
        <v>46630</v>
      </c>
      <c r="D86" s="155">
        <v>15000</v>
      </c>
      <c r="E86" s="155">
        <v>31630</v>
      </c>
      <c r="F86" s="155"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16"/>
    </row>
    <row r="87" spans="1:14" ht="12.75" hidden="1">
      <c r="A87" s="153">
        <v>4222</v>
      </c>
      <c r="B87" s="154" t="s">
        <v>99</v>
      </c>
      <c r="C87" s="155">
        <v>11870</v>
      </c>
      <c r="D87" s="155">
        <v>0</v>
      </c>
      <c r="E87" s="155">
        <v>1000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10870</v>
      </c>
      <c r="L87" s="155">
        <v>0</v>
      </c>
      <c r="M87" s="155">
        <v>0</v>
      </c>
      <c r="N87" s="116"/>
    </row>
    <row r="88" spans="1:14" ht="12.75" hidden="1">
      <c r="A88" s="153">
        <v>4223</v>
      </c>
      <c r="B88" s="154" t="s">
        <v>100</v>
      </c>
      <c r="C88" s="155">
        <v>10000</v>
      </c>
      <c r="D88" s="155">
        <v>0</v>
      </c>
      <c r="E88" s="155">
        <v>10000</v>
      </c>
      <c r="F88" s="155">
        <v>0</v>
      </c>
      <c r="G88" s="155">
        <v>0</v>
      </c>
      <c r="H88" s="155">
        <v>0</v>
      </c>
      <c r="I88" s="155">
        <v>0</v>
      </c>
      <c r="J88" s="155">
        <v>0</v>
      </c>
      <c r="K88" s="155">
        <v>0</v>
      </c>
      <c r="L88" s="155">
        <v>0</v>
      </c>
      <c r="M88" s="155">
        <v>0</v>
      </c>
      <c r="N88" s="116"/>
    </row>
    <row r="89" spans="1:14" ht="12.75" hidden="1">
      <c r="A89" s="153">
        <v>4224</v>
      </c>
      <c r="B89" s="154"/>
      <c r="C89" s="155">
        <v>5000</v>
      </c>
      <c r="D89" s="155">
        <v>0</v>
      </c>
      <c r="E89" s="155">
        <v>5000</v>
      </c>
      <c r="F89" s="155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  <c r="N89" s="116"/>
    </row>
    <row r="90" spans="1:14" ht="12.75" hidden="1">
      <c r="A90" s="153">
        <v>4225</v>
      </c>
      <c r="B90" s="154" t="s">
        <v>101</v>
      </c>
      <c r="C90" s="155">
        <v>20000</v>
      </c>
      <c r="D90" s="155">
        <v>0</v>
      </c>
      <c r="E90" s="155">
        <v>20000</v>
      </c>
      <c r="F90" s="155">
        <v>0</v>
      </c>
      <c r="G90" s="155">
        <v>0</v>
      </c>
      <c r="H90" s="155">
        <v>0</v>
      </c>
      <c r="I90" s="155">
        <v>0</v>
      </c>
      <c r="J90" s="155">
        <v>0</v>
      </c>
      <c r="K90" s="155">
        <v>0</v>
      </c>
      <c r="L90" s="155">
        <v>0</v>
      </c>
      <c r="M90" s="155">
        <v>0</v>
      </c>
      <c r="N90" s="116"/>
    </row>
    <row r="91" spans="1:14" ht="12.75" hidden="1">
      <c r="A91" s="153">
        <v>4226</v>
      </c>
      <c r="B91" s="154"/>
      <c r="C91" s="155">
        <v>4000</v>
      </c>
      <c r="D91" s="155">
        <v>0</v>
      </c>
      <c r="E91" s="155">
        <v>0</v>
      </c>
      <c r="F91" s="155">
        <v>0</v>
      </c>
      <c r="G91" s="155">
        <v>0</v>
      </c>
      <c r="H91" s="155">
        <v>0</v>
      </c>
      <c r="I91" s="155">
        <v>0</v>
      </c>
      <c r="J91" s="155">
        <v>0</v>
      </c>
      <c r="K91" s="155">
        <v>0</v>
      </c>
      <c r="L91" s="155">
        <v>4000</v>
      </c>
      <c r="M91" s="155">
        <v>0</v>
      </c>
      <c r="N91" s="116"/>
    </row>
    <row r="92" spans="1:14" ht="22.5" hidden="1">
      <c r="A92" s="153">
        <v>4227</v>
      </c>
      <c r="B92" s="154" t="s">
        <v>102</v>
      </c>
      <c r="C92" s="155">
        <v>7000</v>
      </c>
      <c r="D92" s="155">
        <v>0</v>
      </c>
      <c r="E92" s="155">
        <v>7000</v>
      </c>
      <c r="F92" s="155">
        <v>0</v>
      </c>
      <c r="G92" s="155">
        <v>0</v>
      </c>
      <c r="H92" s="155">
        <v>0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116"/>
    </row>
    <row r="93" spans="1:14" ht="22.5">
      <c r="A93" s="150">
        <v>424</v>
      </c>
      <c r="B93" s="151" t="s">
        <v>103</v>
      </c>
      <c r="C93" s="152">
        <v>15000</v>
      </c>
      <c r="D93" s="152">
        <v>0</v>
      </c>
      <c r="E93" s="152">
        <v>12870</v>
      </c>
      <c r="F93" s="152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2130</v>
      </c>
      <c r="L93" s="152">
        <v>0</v>
      </c>
      <c r="M93" s="155">
        <v>0</v>
      </c>
      <c r="N93" s="116"/>
    </row>
    <row r="94" spans="1:14" ht="12.75" hidden="1">
      <c r="A94" s="153">
        <v>4241</v>
      </c>
      <c r="B94" s="154" t="s">
        <v>104</v>
      </c>
      <c r="C94" s="155">
        <v>15000</v>
      </c>
      <c r="D94" s="152">
        <v>0</v>
      </c>
      <c r="E94" s="155">
        <v>12870</v>
      </c>
      <c r="F94" s="155">
        <v>0</v>
      </c>
      <c r="G94" s="155">
        <v>0</v>
      </c>
      <c r="H94" s="155">
        <v>0</v>
      </c>
      <c r="I94" s="155">
        <v>0</v>
      </c>
      <c r="J94" s="155">
        <v>0</v>
      </c>
      <c r="K94" s="155">
        <v>2130</v>
      </c>
      <c r="L94" s="152">
        <v>0</v>
      </c>
      <c r="M94" s="155">
        <v>0</v>
      </c>
      <c r="N94" s="116"/>
    </row>
    <row r="95" spans="1:14" ht="12.75">
      <c r="A95" s="150">
        <v>426</v>
      </c>
      <c r="B95" s="151" t="s">
        <v>105</v>
      </c>
      <c r="C95" s="152">
        <v>5000</v>
      </c>
      <c r="D95" s="152">
        <v>0</v>
      </c>
      <c r="E95" s="152">
        <v>5000</v>
      </c>
      <c r="F95" s="152">
        <v>0</v>
      </c>
      <c r="G95" s="152">
        <v>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5">
        <v>0</v>
      </c>
      <c r="N95" s="116"/>
    </row>
    <row r="96" spans="1:14" ht="12.75" hidden="1">
      <c r="A96" s="153">
        <v>4261</v>
      </c>
      <c r="B96" s="154" t="s">
        <v>105</v>
      </c>
      <c r="C96" s="155">
        <v>5000</v>
      </c>
      <c r="D96" s="152">
        <v>0</v>
      </c>
      <c r="E96" s="155">
        <v>5000</v>
      </c>
      <c r="F96" s="152">
        <v>0</v>
      </c>
      <c r="G96" s="152">
        <v>0</v>
      </c>
      <c r="H96" s="152">
        <v>0</v>
      </c>
      <c r="I96" s="152">
        <v>0</v>
      </c>
      <c r="J96" s="152">
        <v>0</v>
      </c>
      <c r="K96" s="152">
        <v>0</v>
      </c>
      <c r="L96" s="152">
        <v>0</v>
      </c>
      <c r="M96" s="155">
        <v>0</v>
      </c>
      <c r="N96" s="116"/>
    </row>
    <row r="97" spans="1:14" ht="12.75">
      <c r="A97" s="150">
        <v>455</v>
      </c>
      <c r="B97" s="151" t="s">
        <v>117</v>
      </c>
      <c r="C97" s="152">
        <v>100000</v>
      </c>
      <c r="D97" s="152">
        <v>100000</v>
      </c>
      <c r="E97" s="152">
        <v>0</v>
      </c>
      <c r="F97" s="152">
        <v>0</v>
      </c>
      <c r="G97" s="152">
        <v>0</v>
      </c>
      <c r="H97" s="152">
        <v>0</v>
      </c>
      <c r="I97" s="152">
        <v>0</v>
      </c>
      <c r="J97" s="152">
        <v>0</v>
      </c>
      <c r="K97" s="152">
        <v>0</v>
      </c>
      <c r="L97" s="152">
        <v>0</v>
      </c>
      <c r="M97" s="152">
        <v>0</v>
      </c>
      <c r="N97" s="116"/>
    </row>
    <row r="98" spans="1:14" s="4" customFormat="1" ht="12.75" customHeight="1" hidden="1">
      <c r="A98" s="153">
        <v>4551</v>
      </c>
      <c r="B98" s="154" t="s">
        <v>117</v>
      </c>
      <c r="C98" s="155">
        <v>100000</v>
      </c>
      <c r="D98" s="155">
        <v>100000</v>
      </c>
      <c r="E98" s="155">
        <v>0</v>
      </c>
      <c r="F98" s="155">
        <v>0</v>
      </c>
      <c r="G98" s="155">
        <v>0</v>
      </c>
      <c r="H98" s="155">
        <v>0</v>
      </c>
      <c r="I98" s="155">
        <v>0</v>
      </c>
      <c r="J98" s="155">
        <v>0</v>
      </c>
      <c r="K98" s="155">
        <v>0</v>
      </c>
      <c r="L98" s="155">
        <v>0</v>
      </c>
      <c r="M98" s="155">
        <v>0</v>
      </c>
      <c r="N98" s="115"/>
    </row>
    <row r="99" spans="1:14" s="4" customFormat="1" ht="22.5" customHeight="1">
      <c r="A99" s="162">
        <v>5</v>
      </c>
      <c r="B99" s="151" t="s">
        <v>93</v>
      </c>
      <c r="C99" s="152">
        <f>SUM(C100)</f>
        <v>25000</v>
      </c>
      <c r="D99" s="152">
        <f aca="true" t="shared" si="13" ref="D99:M100">SUM(D100)</f>
        <v>0</v>
      </c>
      <c r="E99" s="152">
        <f t="shared" si="13"/>
        <v>25000</v>
      </c>
      <c r="F99" s="152">
        <f t="shared" si="13"/>
        <v>0</v>
      </c>
      <c r="G99" s="152">
        <f t="shared" si="13"/>
        <v>0</v>
      </c>
      <c r="H99" s="152">
        <f t="shared" si="13"/>
        <v>0</v>
      </c>
      <c r="I99" s="152">
        <f t="shared" si="13"/>
        <v>0</v>
      </c>
      <c r="J99" s="152">
        <f t="shared" si="13"/>
        <v>0</v>
      </c>
      <c r="K99" s="152">
        <f t="shared" si="13"/>
        <v>0</v>
      </c>
      <c r="L99" s="152">
        <f t="shared" si="13"/>
        <v>0</v>
      </c>
      <c r="M99" s="152">
        <f t="shared" si="13"/>
        <v>0</v>
      </c>
      <c r="N99" s="115"/>
    </row>
    <row r="100" spans="1:13" s="4" customFormat="1" ht="23.25" customHeight="1">
      <c r="A100" s="150">
        <v>54</v>
      </c>
      <c r="B100" s="151" t="s">
        <v>94</v>
      </c>
      <c r="C100" s="152">
        <f>SUM(C101)</f>
        <v>25000</v>
      </c>
      <c r="D100" s="152">
        <f t="shared" si="13"/>
        <v>0</v>
      </c>
      <c r="E100" s="152">
        <f t="shared" si="13"/>
        <v>25000</v>
      </c>
      <c r="F100" s="152">
        <f t="shared" si="13"/>
        <v>0</v>
      </c>
      <c r="G100" s="152">
        <f t="shared" si="13"/>
        <v>0</v>
      </c>
      <c r="H100" s="152">
        <f t="shared" si="13"/>
        <v>0</v>
      </c>
      <c r="I100" s="152">
        <f t="shared" si="13"/>
        <v>0</v>
      </c>
      <c r="J100" s="152">
        <f t="shared" si="13"/>
        <v>0</v>
      </c>
      <c r="K100" s="152">
        <f t="shared" si="13"/>
        <v>0</v>
      </c>
      <c r="L100" s="152">
        <f t="shared" si="13"/>
        <v>0</v>
      </c>
      <c r="M100" s="152">
        <f t="shared" si="13"/>
        <v>0</v>
      </c>
    </row>
    <row r="101" spans="1:14" s="4" customFormat="1" ht="40.5" customHeight="1">
      <c r="A101" s="150">
        <v>544</v>
      </c>
      <c r="B101" s="151" t="s">
        <v>95</v>
      </c>
      <c r="C101" s="152">
        <f>SUM(C102)</f>
        <v>25000</v>
      </c>
      <c r="D101" s="152">
        <f aca="true" t="shared" si="14" ref="D101:M101">SUM(D102)</f>
        <v>0</v>
      </c>
      <c r="E101" s="152">
        <f t="shared" si="14"/>
        <v>25000</v>
      </c>
      <c r="F101" s="152">
        <f t="shared" si="14"/>
        <v>0</v>
      </c>
      <c r="G101" s="152">
        <f t="shared" si="14"/>
        <v>0</v>
      </c>
      <c r="H101" s="152">
        <f t="shared" si="14"/>
        <v>0</v>
      </c>
      <c r="I101" s="152">
        <f t="shared" si="14"/>
        <v>0</v>
      </c>
      <c r="J101" s="152">
        <f t="shared" si="14"/>
        <v>0</v>
      </c>
      <c r="K101" s="152">
        <f t="shared" si="14"/>
        <v>0</v>
      </c>
      <c r="L101" s="152">
        <f t="shared" si="14"/>
        <v>0</v>
      </c>
      <c r="M101" s="152">
        <f t="shared" si="14"/>
        <v>0</v>
      </c>
      <c r="N101" s="115"/>
    </row>
    <row r="102" spans="1:13" s="4" customFormat="1" ht="12.75" customHeight="1" hidden="1">
      <c r="A102" s="153">
        <v>5443</v>
      </c>
      <c r="B102" s="154" t="s">
        <v>96</v>
      </c>
      <c r="C102" s="152">
        <v>25000</v>
      </c>
      <c r="D102" s="152">
        <v>0</v>
      </c>
      <c r="E102" s="152">
        <v>25000</v>
      </c>
      <c r="F102" s="152">
        <v>0</v>
      </c>
      <c r="G102" s="152">
        <v>0</v>
      </c>
      <c r="H102" s="152">
        <v>0</v>
      </c>
      <c r="I102" s="152">
        <v>0</v>
      </c>
      <c r="J102" s="152">
        <v>0</v>
      </c>
      <c r="K102" s="152">
        <v>0</v>
      </c>
      <c r="L102" s="152">
        <v>0</v>
      </c>
      <c r="M102" s="152">
        <v>0</v>
      </c>
    </row>
    <row r="103" spans="1:13" s="4" customFormat="1" ht="12.75" customHeight="1">
      <c r="A103" s="150"/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</row>
    <row r="104" spans="1:13" s="4" customFormat="1" ht="12.75" customHeight="1">
      <c r="A104" s="150"/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</row>
    <row r="105" spans="1:13" s="4" customFormat="1" ht="12.75" customHeight="1">
      <c r="A105" s="150"/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</row>
    <row r="106" spans="1:13" s="4" customFormat="1" ht="12.75" customHeight="1">
      <c r="A106" s="150"/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</row>
    <row r="107" spans="1:13" s="4" customFormat="1" ht="12.75">
      <c r="A107" s="153"/>
      <c r="B107" s="154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</row>
    <row r="108" spans="1:13" s="4" customFormat="1" ht="12.75">
      <c r="A108" s="153"/>
      <c r="B108" s="154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</row>
    <row r="109" spans="1:13" s="4" customFormat="1" ht="12.75">
      <c r="A109" s="153"/>
      <c r="B109" s="154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</row>
    <row r="110" spans="1:13" s="4" customFormat="1" ht="12.75">
      <c r="A110" s="153"/>
      <c r="B110" s="154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</row>
    <row r="111" spans="1:13" ht="12.75">
      <c r="A111" s="164"/>
      <c r="B111" s="165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</row>
    <row r="112" spans="1:13" ht="101.25">
      <c r="A112" s="133" t="s">
        <v>10</v>
      </c>
      <c r="B112" s="134" t="s">
        <v>11</v>
      </c>
      <c r="C112" s="133" t="s">
        <v>48</v>
      </c>
      <c r="D112" s="133" t="s">
        <v>50</v>
      </c>
      <c r="E112" s="133" t="s">
        <v>51</v>
      </c>
      <c r="F112" s="133" t="s">
        <v>52</v>
      </c>
      <c r="G112" s="133" t="s">
        <v>53</v>
      </c>
      <c r="H112" s="133" t="s">
        <v>54</v>
      </c>
      <c r="I112" s="133" t="s">
        <v>55</v>
      </c>
      <c r="J112" s="133" t="s">
        <v>56</v>
      </c>
      <c r="K112" s="133" t="s">
        <v>57</v>
      </c>
      <c r="L112" s="133" t="s">
        <v>58</v>
      </c>
      <c r="M112" s="133" t="s">
        <v>59</v>
      </c>
    </row>
    <row r="113" spans="1:13" ht="12.75">
      <c r="A113" s="167"/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</row>
    <row r="114" spans="1:14" ht="21.75">
      <c r="A114" s="168"/>
      <c r="B114" s="139" t="s">
        <v>111</v>
      </c>
      <c r="C114" s="169">
        <v>12221275</v>
      </c>
      <c r="D114" s="169">
        <v>298080</v>
      </c>
      <c r="E114" s="169">
        <v>103000</v>
      </c>
      <c r="F114" s="170">
        <v>190550</v>
      </c>
      <c r="G114" s="170">
        <v>1112400</v>
      </c>
      <c r="H114" s="170">
        <v>103000</v>
      </c>
      <c r="I114" s="170">
        <v>10205575</v>
      </c>
      <c r="J114" s="170">
        <v>40460</v>
      </c>
      <c r="K114" s="170">
        <v>164210</v>
      </c>
      <c r="L114" s="170">
        <v>4000</v>
      </c>
      <c r="M114" s="170">
        <v>0</v>
      </c>
      <c r="N114" s="116"/>
    </row>
    <row r="115" spans="1:13" ht="12.75">
      <c r="A115" s="171"/>
      <c r="B115" s="143" t="s">
        <v>112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</row>
    <row r="116" spans="1:13" s="4" customFormat="1" ht="12.75">
      <c r="A116" s="145" t="s">
        <v>40</v>
      </c>
      <c r="B116" s="146" t="s">
        <v>113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</row>
    <row r="117" spans="1:13" ht="12.75">
      <c r="A117" s="145" t="s">
        <v>38</v>
      </c>
      <c r="B117" s="146" t="s">
        <v>44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</row>
    <row r="118" spans="1:14" ht="12.75">
      <c r="A118" s="150">
        <v>3</v>
      </c>
      <c r="B118" s="151" t="s">
        <v>41</v>
      </c>
      <c r="C118" s="152">
        <v>11710305</v>
      </c>
      <c r="D118" s="152">
        <f aca="true" t="shared" si="15" ref="D118:K118">SUM(D119:D121)</f>
        <v>30280</v>
      </c>
      <c r="E118" s="152">
        <v>5380</v>
      </c>
      <c r="F118" s="152">
        <f t="shared" si="15"/>
        <v>190550</v>
      </c>
      <c r="G118" s="152">
        <f t="shared" si="15"/>
        <v>1112400</v>
      </c>
      <c r="H118" s="152">
        <f t="shared" si="15"/>
        <v>0</v>
      </c>
      <c r="I118" s="152">
        <f t="shared" si="15"/>
        <v>10205575</v>
      </c>
      <c r="J118" s="152">
        <f t="shared" si="15"/>
        <v>40460</v>
      </c>
      <c r="K118" s="152">
        <f t="shared" si="15"/>
        <v>125660</v>
      </c>
      <c r="L118" s="152">
        <v>0</v>
      </c>
      <c r="M118" s="152">
        <v>0</v>
      </c>
      <c r="N118" s="116"/>
    </row>
    <row r="119" spans="1:14" ht="12.75">
      <c r="A119" s="150">
        <v>31</v>
      </c>
      <c r="B119" s="151" t="s">
        <v>12</v>
      </c>
      <c r="C119" s="155">
        <v>10150865</v>
      </c>
      <c r="D119" s="172">
        <v>0</v>
      </c>
      <c r="E119" s="172">
        <v>0</v>
      </c>
      <c r="F119" s="172">
        <v>0</v>
      </c>
      <c r="G119" s="172">
        <v>0</v>
      </c>
      <c r="H119" s="172">
        <v>0</v>
      </c>
      <c r="I119" s="172">
        <v>10110405</v>
      </c>
      <c r="J119" s="172">
        <v>40460</v>
      </c>
      <c r="K119" s="172">
        <v>0</v>
      </c>
      <c r="L119" s="172">
        <v>0</v>
      </c>
      <c r="M119" s="172">
        <v>0</v>
      </c>
      <c r="N119" s="118"/>
    </row>
    <row r="120" spans="1:14" ht="12.75">
      <c r="A120" s="150">
        <v>32</v>
      </c>
      <c r="B120" s="151" t="s">
        <v>16</v>
      </c>
      <c r="C120" s="155">
        <v>1553640</v>
      </c>
      <c r="D120" s="173">
        <v>30280</v>
      </c>
      <c r="E120" s="173">
        <v>4120</v>
      </c>
      <c r="F120" s="173">
        <v>190550</v>
      </c>
      <c r="G120" s="173">
        <v>1107860</v>
      </c>
      <c r="H120" s="173">
        <v>0</v>
      </c>
      <c r="I120" s="173">
        <v>95170</v>
      </c>
      <c r="J120" s="173">
        <v>0</v>
      </c>
      <c r="K120" s="173">
        <v>125660</v>
      </c>
      <c r="L120" s="173">
        <v>0</v>
      </c>
      <c r="M120" s="173">
        <v>0</v>
      </c>
      <c r="N120" s="116"/>
    </row>
    <row r="121" spans="1:14" ht="12.75">
      <c r="A121" s="150">
        <v>34</v>
      </c>
      <c r="B121" s="151" t="s">
        <v>20</v>
      </c>
      <c r="C121" s="155">
        <v>5800</v>
      </c>
      <c r="D121" s="155">
        <v>0</v>
      </c>
      <c r="E121" s="172">
        <v>1260</v>
      </c>
      <c r="F121" s="155">
        <v>0</v>
      </c>
      <c r="G121" s="155">
        <v>4540</v>
      </c>
      <c r="H121" s="155">
        <v>0</v>
      </c>
      <c r="I121" s="155">
        <v>0</v>
      </c>
      <c r="J121" s="155">
        <v>0</v>
      </c>
      <c r="K121" s="155">
        <v>0</v>
      </c>
      <c r="L121" s="155">
        <v>0</v>
      </c>
      <c r="M121" s="155">
        <v>0</v>
      </c>
      <c r="N121" s="116"/>
    </row>
    <row r="122" spans="1:14" ht="12.75">
      <c r="A122" s="174"/>
      <c r="B122" s="158" t="s">
        <v>115</v>
      </c>
      <c r="C122" s="175"/>
      <c r="D122" s="175"/>
      <c r="E122" s="176"/>
      <c r="F122" s="175"/>
      <c r="G122" s="175"/>
      <c r="H122" s="175"/>
      <c r="I122" s="175"/>
      <c r="J122" s="175"/>
      <c r="K122" s="175"/>
      <c r="L122" s="175"/>
      <c r="M122" s="175"/>
      <c r="N122" s="116"/>
    </row>
    <row r="123" spans="1:14" ht="33.75">
      <c r="A123" s="174"/>
      <c r="B123" s="158" t="s">
        <v>116</v>
      </c>
      <c r="C123" s="175"/>
      <c r="D123" s="175"/>
      <c r="E123" s="175"/>
      <c r="F123" s="177"/>
      <c r="G123" s="177"/>
      <c r="H123" s="175"/>
      <c r="I123" s="175"/>
      <c r="J123" s="177"/>
      <c r="K123" s="175"/>
      <c r="L123" s="175"/>
      <c r="M123" s="175"/>
      <c r="N123" s="116"/>
    </row>
    <row r="124" spans="1:13" ht="12.75">
      <c r="A124" s="153"/>
      <c r="B124" s="151"/>
      <c r="C124" s="152">
        <v>510970</v>
      </c>
      <c r="D124" s="152">
        <v>267800</v>
      </c>
      <c r="E124" s="152">
        <v>97620</v>
      </c>
      <c r="F124" s="178">
        <v>0</v>
      </c>
      <c r="G124" s="178">
        <v>0</v>
      </c>
      <c r="H124" s="178">
        <v>103000</v>
      </c>
      <c r="I124" s="178">
        <v>0</v>
      </c>
      <c r="J124" s="178">
        <v>0</v>
      </c>
      <c r="K124" s="152">
        <v>38550</v>
      </c>
      <c r="L124" s="152">
        <v>4000</v>
      </c>
      <c r="M124" s="179">
        <v>0</v>
      </c>
    </row>
    <row r="125" spans="1:13" s="4" customFormat="1" ht="12.75">
      <c r="A125" s="180" t="s">
        <v>39</v>
      </c>
      <c r="B125" s="151" t="s">
        <v>45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</row>
    <row r="126" spans="1:14" ht="12.75">
      <c r="A126" s="150">
        <v>3</v>
      </c>
      <c r="B126" s="151" t="s">
        <v>41</v>
      </c>
      <c r="C126" s="152">
        <f>SUM(C127:C128)</f>
        <v>252350</v>
      </c>
      <c r="D126" s="152">
        <f aca="true" t="shared" si="16" ref="D126:L126">SUM(D127:D128)</f>
        <v>149350</v>
      </c>
      <c r="E126" s="152">
        <f t="shared" si="16"/>
        <v>0</v>
      </c>
      <c r="F126" s="152">
        <f t="shared" si="16"/>
        <v>0</v>
      </c>
      <c r="G126" s="152">
        <f t="shared" si="16"/>
        <v>0</v>
      </c>
      <c r="H126" s="152">
        <v>103000</v>
      </c>
      <c r="I126" s="152">
        <v>0</v>
      </c>
      <c r="J126" s="152">
        <f t="shared" si="16"/>
        <v>0</v>
      </c>
      <c r="K126" s="152">
        <f t="shared" si="16"/>
        <v>0</v>
      </c>
      <c r="L126" s="152">
        <f t="shared" si="16"/>
        <v>0</v>
      </c>
      <c r="M126" s="152">
        <v>0</v>
      </c>
      <c r="N126" s="116"/>
    </row>
    <row r="127" spans="1:14" ht="12.75">
      <c r="A127" s="150">
        <v>32</v>
      </c>
      <c r="B127" s="151" t="s">
        <v>16</v>
      </c>
      <c r="C127" s="155">
        <v>252350</v>
      </c>
      <c r="D127" s="155">
        <v>149350</v>
      </c>
      <c r="E127" s="155">
        <v>0</v>
      </c>
      <c r="F127" s="155">
        <v>0</v>
      </c>
      <c r="G127" s="155">
        <v>0</v>
      </c>
      <c r="H127" s="155">
        <v>103000</v>
      </c>
      <c r="I127" s="155">
        <v>0</v>
      </c>
      <c r="J127" s="155"/>
      <c r="K127" s="155"/>
      <c r="L127" s="155"/>
      <c r="M127" s="155">
        <v>0</v>
      </c>
      <c r="N127" s="116"/>
    </row>
    <row r="128" spans="1:14" ht="12.75">
      <c r="A128" s="150">
        <v>34</v>
      </c>
      <c r="B128" s="151" t="s">
        <v>20</v>
      </c>
      <c r="C128" s="155">
        <v>0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155">
        <v>0</v>
      </c>
      <c r="J128" s="155">
        <v>0</v>
      </c>
      <c r="K128" s="155">
        <v>0</v>
      </c>
      <c r="L128" s="155">
        <v>0</v>
      </c>
      <c r="M128" s="155">
        <v>0</v>
      </c>
      <c r="N128" s="116"/>
    </row>
    <row r="129" spans="1:14" ht="22.5">
      <c r="A129" s="150">
        <v>4</v>
      </c>
      <c r="B129" s="151" t="s">
        <v>22</v>
      </c>
      <c r="C129" s="181">
        <v>231120</v>
      </c>
      <c r="D129" s="152">
        <v>118450</v>
      </c>
      <c r="E129" s="152">
        <v>70120</v>
      </c>
      <c r="F129" s="152">
        <f>SUM(F130)</f>
        <v>0</v>
      </c>
      <c r="G129" s="152">
        <f>SUM(G130)</f>
        <v>0</v>
      </c>
      <c r="H129" s="152">
        <f>SUM(H130)</f>
        <v>0</v>
      </c>
      <c r="I129" s="152">
        <f>SUM(I130)</f>
        <v>0</v>
      </c>
      <c r="J129" s="152">
        <f>SUM(J130)</f>
        <v>0</v>
      </c>
      <c r="K129" s="152">
        <v>38550</v>
      </c>
      <c r="L129" s="152">
        <v>4000</v>
      </c>
      <c r="M129" s="152">
        <v>0</v>
      </c>
      <c r="N129" s="116"/>
    </row>
    <row r="130" spans="1:14" ht="22.5">
      <c r="A130" s="150">
        <v>42</v>
      </c>
      <c r="B130" s="151" t="s">
        <v>23</v>
      </c>
      <c r="C130" s="173">
        <v>128120</v>
      </c>
      <c r="D130" s="155">
        <v>15450</v>
      </c>
      <c r="E130" s="155">
        <v>70120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38550</v>
      </c>
      <c r="L130" s="155">
        <v>4000</v>
      </c>
      <c r="M130" s="155">
        <v>0</v>
      </c>
      <c r="N130" s="116"/>
    </row>
    <row r="131" spans="1:14" ht="12.75">
      <c r="A131" s="150">
        <v>45</v>
      </c>
      <c r="B131" s="151" t="s">
        <v>117</v>
      </c>
      <c r="C131" s="155">
        <v>103000</v>
      </c>
      <c r="D131" s="155">
        <v>103000</v>
      </c>
      <c r="E131" s="182">
        <v>0</v>
      </c>
      <c r="F131" s="182">
        <v>0</v>
      </c>
      <c r="G131" s="182">
        <v>0</v>
      </c>
      <c r="H131" s="182">
        <v>0</v>
      </c>
      <c r="I131" s="182">
        <v>0</v>
      </c>
      <c r="J131" s="182">
        <v>0</v>
      </c>
      <c r="K131" s="182">
        <v>0</v>
      </c>
      <c r="L131" s="182">
        <v>0</v>
      </c>
      <c r="M131" s="182">
        <v>0</v>
      </c>
      <c r="N131" s="116"/>
    </row>
    <row r="132" spans="1:14" ht="22.5">
      <c r="A132" s="162">
        <v>5</v>
      </c>
      <c r="B132" s="151" t="s">
        <v>93</v>
      </c>
      <c r="C132" s="152">
        <v>27500</v>
      </c>
      <c r="D132" s="152">
        <f aca="true" t="shared" si="17" ref="D132:M133">SUM(D133)</f>
        <v>0</v>
      </c>
      <c r="E132" s="152">
        <v>27500</v>
      </c>
      <c r="F132" s="152">
        <f t="shared" si="17"/>
        <v>0</v>
      </c>
      <c r="G132" s="152">
        <f t="shared" si="17"/>
        <v>0</v>
      </c>
      <c r="H132" s="152">
        <v>0</v>
      </c>
      <c r="I132" s="152">
        <f t="shared" si="17"/>
        <v>0</v>
      </c>
      <c r="J132" s="152">
        <f t="shared" si="17"/>
        <v>0</v>
      </c>
      <c r="K132" s="152">
        <f t="shared" si="17"/>
        <v>0</v>
      </c>
      <c r="L132" s="152">
        <f t="shared" si="17"/>
        <v>0</v>
      </c>
      <c r="M132" s="152">
        <v>0</v>
      </c>
      <c r="N132" s="116"/>
    </row>
    <row r="133" spans="1:14" ht="22.5">
      <c r="A133" s="153">
        <v>54</v>
      </c>
      <c r="B133" s="154" t="s">
        <v>94</v>
      </c>
      <c r="C133" s="155">
        <v>27500</v>
      </c>
      <c r="D133" s="155">
        <f t="shared" si="17"/>
        <v>0</v>
      </c>
      <c r="E133" s="155">
        <v>27500</v>
      </c>
      <c r="F133" s="155">
        <f t="shared" si="17"/>
        <v>0</v>
      </c>
      <c r="G133" s="155">
        <f t="shared" si="17"/>
        <v>0</v>
      </c>
      <c r="H133" s="155">
        <f t="shared" si="17"/>
        <v>0</v>
      </c>
      <c r="I133" s="155">
        <f t="shared" si="17"/>
        <v>0</v>
      </c>
      <c r="J133" s="155">
        <f t="shared" si="17"/>
        <v>0</v>
      </c>
      <c r="K133" s="155">
        <f t="shared" si="17"/>
        <v>0</v>
      </c>
      <c r="L133" s="155">
        <f t="shared" si="17"/>
        <v>0</v>
      </c>
      <c r="M133" s="155">
        <f t="shared" si="17"/>
        <v>0</v>
      </c>
      <c r="N133" s="119"/>
    </row>
    <row r="134" spans="1:13" ht="12.75">
      <c r="A134" s="183"/>
      <c r="B134" s="184"/>
      <c r="C134" s="185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</row>
    <row r="135" spans="1:13" ht="101.25">
      <c r="A135" s="133" t="s">
        <v>10</v>
      </c>
      <c r="B135" s="134" t="s">
        <v>11</v>
      </c>
      <c r="C135" s="133" t="s">
        <v>49</v>
      </c>
      <c r="D135" s="133" t="s">
        <v>50</v>
      </c>
      <c r="E135" s="133" t="s">
        <v>51</v>
      </c>
      <c r="F135" s="133" t="s">
        <v>52</v>
      </c>
      <c r="G135" s="133" t="s">
        <v>53</v>
      </c>
      <c r="H135" s="133" t="s">
        <v>54</v>
      </c>
      <c r="I135" s="133" t="s">
        <v>55</v>
      </c>
      <c r="J135" s="133" t="s">
        <v>56</v>
      </c>
      <c r="K135" s="133" t="s">
        <v>57</v>
      </c>
      <c r="L135" s="133" t="s">
        <v>58</v>
      </c>
      <c r="M135" s="133" t="s">
        <v>59</v>
      </c>
    </row>
    <row r="136" spans="1:13" ht="12.75">
      <c r="A136" s="167"/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4" ht="21.75">
      <c r="A137" s="168"/>
      <c r="B137" s="139" t="s">
        <v>111</v>
      </c>
      <c r="C137" s="169">
        <v>12566665</v>
      </c>
      <c r="D137" s="169">
        <v>307025</v>
      </c>
      <c r="E137" s="169">
        <v>106090</v>
      </c>
      <c r="F137" s="169">
        <v>196265</v>
      </c>
      <c r="G137" s="169">
        <v>1146965</v>
      </c>
      <c r="H137" s="169">
        <v>106090</v>
      </c>
      <c r="I137" s="169">
        <v>10511745</v>
      </c>
      <c r="J137" s="169">
        <v>41670</v>
      </c>
      <c r="K137" s="169">
        <v>146815</v>
      </c>
      <c r="L137" s="187">
        <v>4000</v>
      </c>
      <c r="M137" s="169">
        <v>0</v>
      </c>
      <c r="N137" s="116"/>
    </row>
    <row r="138" spans="1:13" ht="12.75">
      <c r="A138" s="171"/>
      <c r="B138" s="143"/>
      <c r="C138" s="144"/>
      <c r="D138" s="144"/>
      <c r="E138" s="144"/>
      <c r="F138" s="144"/>
      <c r="G138" s="144"/>
      <c r="H138" s="144"/>
      <c r="I138" s="144"/>
      <c r="J138" s="144"/>
      <c r="K138" s="144"/>
      <c r="L138" s="188"/>
      <c r="M138" s="144"/>
    </row>
    <row r="139" spans="1:13" ht="12.75">
      <c r="A139" s="145" t="s">
        <v>40</v>
      </c>
      <c r="B139" s="146" t="s">
        <v>43</v>
      </c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</row>
    <row r="140" spans="1:13" ht="12.75">
      <c r="A140" s="145" t="s">
        <v>38</v>
      </c>
      <c r="B140" s="146" t="s">
        <v>44</v>
      </c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</row>
    <row r="141" spans="1:14" ht="12.75">
      <c r="A141" s="150">
        <v>3</v>
      </c>
      <c r="B141" s="151" t="s">
        <v>41</v>
      </c>
      <c r="C141" s="152">
        <f>SUM(C142:C144)</f>
        <v>12061590</v>
      </c>
      <c r="D141" s="152">
        <f aca="true" t="shared" si="18" ref="D141:M141">SUM(D142:D144)</f>
        <v>31190</v>
      </c>
      <c r="E141" s="152">
        <f t="shared" si="18"/>
        <v>4325</v>
      </c>
      <c r="F141" s="152">
        <f t="shared" si="18"/>
        <v>196265</v>
      </c>
      <c r="G141" s="152">
        <f t="shared" si="18"/>
        <v>1146965</v>
      </c>
      <c r="H141" s="152">
        <f t="shared" si="18"/>
        <v>0</v>
      </c>
      <c r="I141" s="152">
        <f t="shared" si="18"/>
        <v>10511745</v>
      </c>
      <c r="J141" s="152">
        <v>41670</v>
      </c>
      <c r="K141" s="152">
        <f t="shared" si="18"/>
        <v>129430</v>
      </c>
      <c r="L141" s="152">
        <f t="shared" si="18"/>
        <v>0</v>
      </c>
      <c r="M141" s="152">
        <f t="shared" si="18"/>
        <v>0</v>
      </c>
      <c r="N141" s="116"/>
    </row>
    <row r="142" spans="1:14" ht="12.75">
      <c r="A142" s="150">
        <v>31</v>
      </c>
      <c r="B142" s="151" t="s">
        <v>12</v>
      </c>
      <c r="C142" s="155">
        <v>10455390</v>
      </c>
      <c r="D142" s="155">
        <v>0</v>
      </c>
      <c r="E142" s="155">
        <v>0</v>
      </c>
      <c r="F142" s="155">
        <v>0</v>
      </c>
      <c r="G142" s="155">
        <v>0</v>
      </c>
      <c r="H142" s="155">
        <v>0</v>
      </c>
      <c r="I142" s="155">
        <v>10413720</v>
      </c>
      <c r="J142" s="155">
        <v>41670</v>
      </c>
      <c r="K142" s="155">
        <v>0</v>
      </c>
      <c r="L142" s="155">
        <v>0</v>
      </c>
      <c r="M142" s="155">
        <v>0</v>
      </c>
      <c r="N142" s="116"/>
    </row>
    <row r="143" spans="1:14" ht="12.75">
      <c r="A143" s="150">
        <v>32</v>
      </c>
      <c r="B143" s="151" t="s">
        <v>16</v>
      </c>
      <c r="C143" s="155">
        <v>1600250</v>
      </c>
      <c r="D143" s="155">
        <v>31190</v>
      </c>
      <c r="E143" s="155">
        <v>4245</v>
      </c>
      <c r="F143" s="155">
        <v>196265</v>
      </c>
      <c r="G143" s="155">
        <v>1141095</v>
      </c>
      <c r="H143" s="155">
        <v>0</v>
      </c>
      <c r="I143" s="155">
        <v>98025</v>
      </c>
      <c r="J143" s="155">
        <v>0</v>
      </c>
      <c r="K143" s="155">
        <v>129430</v>
      </c>
      <c r="L143" s="155">
        <v>0</v>
      </c>
      <c r="M143" s="155">
        <v>0</v>
      </c>
      <c r="N143" s="116"/>
    </row>
    <row r="144" spans="1:14" ht="12.75">
      <c r="A144" s="150">
        <v>34</v>
      </c>
      <c r="B144" s="151" t="s">
        <v>20</v>
      </c>
      <c r="C144" s="155">
        <v>5950</v>
      </c>
      <c r="D144" s="155">
        <v>0</v>
      </c>
      <c r="E144" s="155">
        <v>80</v>
      </c>
      <c r="F144" s="155">
        <v>0</v>
      </c>
      <c r="G144" s="155">
        <v>5870</v>
      </c>
      <c r="H144" s="155">
        <v>0</v>
      </c>
      <c r="I144" s="155">
        <v>0</v>
      </c>
      <c r="J144" s="155">
        <v>0</v>
      </c>
      <c r="K144" s="155">
        <v>0</v>
      </c>
      <c r="L144" s="155">
        <v>0</v>
      </c>
      <c r="M144" s="155">
        <v>0</v>
      </c>
      <c r="N144" s="116"/>
    </row>
    <row r="145" spans="1:13" ht="12.75">
      <c r="A145" s="153"/>
      <c r="B145" s="154"/>
      <c r="C145" s="155"/>
      <c r="D145" s="156"/>
      <c r="E145" s="155"/>
      <c r="F145" s="156"/>
      <c r="G145" s="155"/>
      <c r="H145" s="156"/>
      <c r="I145" s="155"/>
      <c r="J145" s="156"/>
      <c r="K145" s="156"/>
      <c r="L145" s="156"/>
      <c r="M145" s="156"/>
    </row>
    <row r="146" spans="1:13" ht="12.75">
      <c r="A146" s="157" t="s">
        <v>39</v>
      </c>
      <c r="B146" s="158" t="s">
        <v>115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</row>
    <row r="147" spans="1:14" ht="33.75">
      <c r="A147" s="157"/>
      <c r="B147" s="158" t="s">
        <v>116</v>
      </c>
      <c r="C147" s="189">
        <v>505075</v>
      </c>
      <c r="D147" s="189">
        <v>275835</v>
      </c>
      <c r="E147" s="189">
        <v>101765</v>
      </c>
      <c r="F147" s="160">
        <v>0</v>
      </c>
      <c r="G147" s="160">
        <v>0</v>
      </c>
      <c r="H147" s="189">
        <v>106090</v>
      </c>
      <c r="I147" s="160">
        <v>0</v>
      </c>
      <c r="J147" s="160">
        <v>0</v>
      </c>
      <c r="K147" s="189">
        <v>17385</v>
      </c>
      <c r="L147" s="189">
        <v>4000</v>
      </c>
      <c r="M147" s="189">
        <v>0</v>
      </c>
      <c r="N147" s="116"/>
    </row>
    <row r="148" spans="1:13" ht="12.75">
      <c r="A148" s="180"/>
      <c r="B148" s="151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</row>
    <row r="149" spans="1:14" ht="12.75">
      <c r="A149" s="150">
        <v>3</v>
      </c>
      <c r="B149" s="151" t="s">
        <v>41</v>
      </c>
      <c r="C149" s="152">
        <v>259920</v>
      </c>
      <c r="D149" s="152">
        <f aca="true" t="shared" si="19" ref="D149:M149">SUM(D150)</f>
        <v>153830</v>
      </c>
      <c r="E149" s="152">
        <f t="shared" si="19"/>
        <v>0</v>
      </c>
      <c r="F149" s="152">
        <f t="shared" si="19"/>
        <v>0</v>
      </c>
      <c r="G149" s="152">
        <f t="shared" si="19"/>
        <v>0</v>
      </c>
      <c r="H149" s="152">
        <f t="shared" si="19"/>
        <v>106090</v>
      </c>
      <c r="I149" s="152">
        <f t="shared" si="19"/>
        <v>0</v>
      </c>
      <c r="J149" s="152">
        <f t="shared" si="19"/>
        <v>0</v>
      </c>
      <c r="K149" s="152">
        <f t="shared" si="19"/>
        <v>0</v>
      </c>
      <c r="L149" s="152">
        <f t="shared" si="19"/>
        <v>0</v>
      </c>
      <c r="M149" s="152">
        <f t="shared" si="19"/>
        <v>0</v>
      </c>
      <c r="N149" s="116"/>
    </row>
    <row r="150" spans="1:14" ht="12.75">
      <c r="A150" s="153">
        <v>32</v>
      </c>
      <c r="B150" s="154" t="s">
        <v>16</v>
      </c>
      <c r="C150" s="155">
        <v>259920</v>
      </c>
      <c r="D150" s="155">
        <v>153830</v>
      </c>
      <c r="E150" s="155">
        <v>0</v>
      </c>
      <c r="F150" s="155">
        <v>0</v>
      </c>
      <c r="G150" s="155">
        <v>0</v>
      </c>
      <c r="H150" s="155">
        <v>106090</v>
      </c>
      <c r="I150" s="155">
        <v>0</v>
      </c>
      <c r="J150" s="155">
        <v>0</v>
      </c>
      <c r="K150" s="155">
        <v>0</v>
      </c>
      <c r="L150" s="155">
        <v>0</v>
      </c>
      <c r="M150" s="155">
        <v>0</v>
      </c>
      <c r="N150" s="116"/>
    </row>
    <row r="151" spans="1:14" ht="22.5">
      <c r="A151" s="150">
        <v>4</v>
      </c>
      <c r="B151" s="151" t="s">
        <v>22</v>
      </c>
      <c r="C151" s="152">
        <v>238055</v>
      </c>
      <c r="D151" s="152">
        <v>122005</v>
      </c>
      <c r="E151" s="152">
        <f aca="true" t="shared" si="20" ref="E151:K151">SUM(E152)</f>
        <v>94665</v>
      </c>
      <c r="F151" s="152">
        <f t="shared" si="20"/>
        <v>0</v>
      </c>
      <c r="G151" s="152">
        <f t="shared" si="20"/>
        <v>0</v>
      </c>
      <c r="H151" s="152">
        <f t="shared" si="20"/>
        <v>0</v>
      </c>
      <c r="I151" s="152">
        <f t="shared" si="20"/>
        <v>0</v>
      </c>
      <c r="J151" s="152">
        <f t="shared" si="20"/>
        <v>0</v>
      </c>
      <c r="K151" s="152">
        <f t="shared" si="20"/>
        <v>17385</v>
      </c>
      <c r="L151" s="152">
        <v>4000</v>
      </c>
      <c r="M151" s="152">
        <v>0</v>
      </c>
      <c r="N151" s="116"/>
    </row>
    <row r="152" spans="1:14" ht="22.5">
      <c r="A152" s="153">
        <v>42</v>
      </c>
      <c r="B152" s="154" t="s">
        <v>23</v>
      </c>
      <c r="C152" s="155">
        <v>131965</v>
      </c>
      <c r="D152" s="155">
        <v>15915</v>
      </c>
      <c r="E152" s="155">
        <v>94665</v>
      </c>
      <c r="F152" s="155">
        <v>0</v>
      </c>
      <c r="G152" s="155">
        <v>0</v>
      </c>
      <c r="H152" s="155">
        <v>0</v>
      </c>
      <c r="I152" s="155">
        <v>0</v>
      </c>
      <c r="J152" s="155">
        <v>0</v>
      </c>
      <c r="K152" s="155">
        <v>17385</v>
      </c>
      <c r="L152" s="155">
        <v>4000</v>
      </c>
      <c r="M152" s="155">
        <v>0</v>
      </c>
      <c r="N152" s="116"/>
    </row>
    <row r="153" spans="1:14" ht="12.75">
      <c r="A153" s="153">
        <v>45</v>
      </c>
      <c r="B153" s="154" t="s">
        <v>118</v>
      </c>
      <c r="C153" s="190">
        <v>106090</v>
      </c>
      <c r="D153" s="190">
        <v>106090</v>
      </c>
      <c r="E153" s="190">
        <v>0</v>
      </c>
      <c r="F153" s="190">
        <v>0</v>
      </c>
      <c r="G153" s="190">
        <v>0</v>
      </c>
      <c r="H153" s="190">
        <v>0</v>
      </c>
      <c r="I153" s="190">
        <v>0</v>
      </c>
      <c r="J153" s="190">
        <v>0</v>
      </c>
      <c r="K153" s="190">
        <v>0</v>
      </c>
      <c r="L153" s="190">
        <v>0</v>
      </c>
      <c r="M153" s="190">
        <v>0</v>
      </c>
      <c r="N153" s="120"/>
    </row>
    <row r="154" spans="1:14" ht="22.5">
      <c r="A154" s="162">
        <v>5</v>
      </c>
      <c r="B154" s="151" t="s">
        <v>93</v>
      </c>
      <c r="C154" s="152">
        <v>7100</v>
      </c>
      <c r="D154" s="152">
        <f aca="true" t="shared" si="21" ref="D154:M155">SUM(D155)</f>
        <v>0</v>
      </c>
      <c r="E154" s="152">
        <v>7100</v>
      </c>
      <c r="F154" s="152">
        <f t="shared" si="21"/>
        <v>0</v>
      </c>
      <c r="G154" s="152">
        <f t="shared" si="21"/>
        <v>0</v>
      </c>
      <c r="H154" s="152">
        <f t="shared" si="21"/>
        <v>0</v>
      </c>
      <c r="I154" s="152">
        <f t="shared" si="21"/>
        <v>0</v>
      </c>
      <c r="J154" s="152">
        <f t="shared" si="21"/>
        <v>0</v>
      </c>
      <c r="K154" s="152">
        <f t="shared" si="21"/>
        <v>0</v>
      </c>
      <c r="L154" s="152">
        <f t="shared" si="21"/>
        <v>0</v>
      </c>
      <c r="M154" s="152">
        <f t="shared" si="21"/>
        <v>0</v>
      </c>
      <c r="N154" s="116"/>
    </row>
    <row r="155" spans="1:14" ht="22.5">
      <c r="A155" s="153">
        <v>54</v>
      </c>
      <c r="B155" s="154" t="s">
        <v>94</v>
      </c>
      <c r="C155" s="155">
        <v>7100</v>
      </c>
      <c r="D155" s="155">
        <f t="shared" si="21"/>
        <v>0</v>
      </c>
      <c r="E155" s="155">
        <v>7100</v>
      </c>
      <c r="F155" s="155">
        <f t="shared" si="21"/>
        <v>0</v>
      </c>
      <c r="G155" s="155">
        <f t="shared" si="21"/>
        <v>0</v>
      </c>
      <c r="H155" s="155">
        <f t="shared" si="21"/>
        <v>0</v>
      </c>
      <c r="I155" s="155">
        <f t="shared" si="21"/>
        <v>0</v>
      </c>
      <c r="J155" s="155">
        <f t="shared" si="21"/>
        <v>0</v>
      </c>
      <c r="K155" s="155">
        <f t="shared" si="21"/>
        <v>0</v>
      </c>
      <c r="L155" s="155">
        <f t="shared" si="21"/>
        <v>0</v>
      </c>
      <c r="M155" s="155">
        <f t="shared" si="21"/>
        <v>0</v>
      </c>
      <c r="N155" s="116"/>
    </row>
    <row r="156" spans="1:13" ht="12.75">
      <c r="A156" s="6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6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6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6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6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6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6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6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6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6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6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6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6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6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6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6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6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6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6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6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6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6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6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6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6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6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6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6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6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6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6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6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6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6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6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6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6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6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6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6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6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6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6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6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6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6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6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6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6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6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6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6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6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6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6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6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6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6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6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6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6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6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6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6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6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6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6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6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6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6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6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6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6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6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6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6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6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6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6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6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6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6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6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6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6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6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6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6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6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6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6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6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</sheetData>
  <sheetProtection/>
  <mergeCells count="1">
    <mergeCell ref="A1:M1"/>
  </mergeCells>
  <printOptions horizontalCentered="1"/>
  <pageMargins left="0.25" right="0.25" top="0.75" bottom="0.75" header="0.3" footer="0.3"/>
  <pageSetup firstPageNumber="3" useFirstPageNumber="1" fitToHeight="0" horizontalDpi="600" verticalDpi="600" orientation="landscape" paperSize="9" scale="81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2019-12-17T09:56:42Z</cp:lastPrinted>
  <dcterms:created xsi:type="dcterms:W3CDTF">2013-09-11T11:00:21Z</dcterms:created>
  <dcterms:modified xsi:type="dcterms:W3CDTF">2019-12-30T08:02:14Z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